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0" yWindow="0" windowWidth="19430" windowHeight="9720"/>
  </bookViews>
  <sheets>
    <sheet name="Ingreso" sheetId="1" r:id="rId1"/>
    <sheet name="Precio referencia Electricidad" sheetId="2" r:id="rId2"/>
    <sheet name="Precios referencial Combustible" sheetId="3" r:id="rId3"/>
    <sheet name="Hoja1" sheetId="4" r:id="rId4"/>
  </sheets>
  <calcPr calcId="145621"/>
</workbook>
</file>

<file path=xl/calcChain.xml><?xml version="1.0" encoding="utf-8"?>
<calcChain xmlns="http://schemas.openxmlformats.org/spreadsheetml/2006/main">
  <c r="L9" i="1" l="1"/>
  <c r="M9" i="1" s="1"/>
  <c r="N9" i="1" s="1"/>
  <c r="O9" i="1" s="1"/>
  <c r="P9" i="1" s="1"/>
  <c r="Q9" i="1" s="1"/>
  <c r="R9" i="1" s="1"/>
  <c r="S9" i="1" s="1"/>
  <c r="T9" i="1" s="1"/>
  <c r="U9" i="1" s="1"/>
  <c r="L10" i="1"/>
  <c r="M10" i="1" s="1"/>
  <c r="N10" i="1" s="1"/>
  <c r="O10" i="1" s="1"/>
  <c r="P10" i="1" s="1"/>
  <c r="Q10" i="1" s="1"/>
  <c r="R10" i="1" s="1"/>
  <c r="S10" i="1" s="1"/>
  <c r="T10" i="1" s="1"/>
  <c r="U10" i="1" s="1"/>
  <c r="L11" i="1"/>
  <c r="M11" i="1" s="1"/>
  <c r="N11" i="1" s="1"/>
  <c r="O11" i="1" s="1"/>
  <c r="P11" i="1" s="1"/>
  <c r="Q11" i="1" s="1"/>
  <c r="R11" i="1" s="1"/>
  <c r="S11" i="1" s="1"/>
  <c r="T11" i="1" s="1"/>
  <c r="U11" i="1" s="1"/>
  <c r="L12" i="1"/>
  <c r="M12" i="1" s="1"/>
  <c r="N12" i="1" s="1"/>
  <c r="O12" i="1" s="1"/>
  <c r="P12" i="1" s="1"/>
  <c r="Q12" i="1" s="1"/>
  <c r="R12" i="1" s="1"/>
  <c r="S12" i="1" s="1"/>
  <c r="T12" i="1" s="1"/>
  <c r="U12" i="1" s="1"/>
  <c r="L13" i="1"/>
  <c r="M13" i="1" s="1"/>
  <c r="N13" i="1" s="1"/>
  <c r="O13" i="1" s="1"/>
  <c r="P13" i="1" s="1"/>
  <c r="Q13" i="1" s="1"/>
  <c r="R13" i="1" s="1"/>
  <c r="S13" i="1" s="1"/>
  <c r="T13" i="1" s="1"/>
  <c r="U13" i="1" s="1"/>
  <c r="L14" i="1"/>
  <c r="M14" i="1" s="1"/>
  <c r="N14" i="1" s="1"/>
  <c r="O14" i="1" s="1"/>
  <c r="P14" i="1" s="1"/>
  <c r="Q14" i="1" s="1"/>
  <c r="R14" i="1" s="1"/>
  <c r="S14" i="1" s="1"/>
  <c r="T14" i="1" s="1"/>
  <c r="U14" i="1" s="1"/>
  <c r="L15" i="1"/>
  <c r="M15" i="1" s="1"/>
  <c r="N15" i="1" s="1"/>
  <c r="O15" i="1" s="1"/>
  <c r="P15" i="1" s="1"/>
  <c r="Q15" i="1" s="1"/>
  <c r="R15" i="1" s="1"/>
  <c r="S15" i="1" s="1"/>
  <c r="T15" i="1" s="1"/>
  <c r="U15" i="1" s="1"/>
  <c r="L16" i="1"/>
  <c r="M16" i="1" s="1"/>
  <c r="N16" i="1" s="1"/>
  <c r="O16" i="1" s="1"/>
  <c r="P16" i="1" s="1"/>
  <c r="Q16" i="1" s="1"/>
  <c r="R16" i="1" s="1"/>
  <c r="S16" i="1" s="1"/>
  <c r="T16" i="1" s="1"/>
  <c r="U16" i="1" s="1"/>
  <c r="L17" i="1"/>
  <c r="M17" i="1" s="1"/>
  <c r="N17" i="1" s="1"/>
  <c r="O17" i="1" s="1"/>
  <c r="P17" i="1" s="1"/>
  <c r="Q17" i="1" s="1"/>
  <c r="R17" i="1" s="1"/>
  <c r="S17" i="1" s="1"/>
  <c r="T17" i="1" s="1"/>
  <c r="U17" i="1" s="1"/>
  <c r="L18" i="1"/>
  <c r="M18" i="1" s="1"/>
  <c r="N18" i="1" s="1"/>
  <c r="O18" i="1" s="1"/>
  <c r="P18" i="1" s="1"/>
  <c r="Q18" i="1" s="1"/>
  <c r="R18" i="1" s="1"/>
  <c r="S18" i="1" s="1"/>
  <c r="T18" i="1" s="1"/>
  <c r="U18" i="1" s="1"/>
  <c r="L8" i="1"/>
  <c r="I45" i="1"/>
  <c r="I46" i="1"/>
  <c r="I47" i="1"/>
  <c r="I48" i="1"/>
  <c r="I49" i="1"/>
  <c r="I50" i="1"/>
  <c r="I51" i="1"/>
  <c r="I52" i="1"/>
  <c r="I53" i="1"/>
  <c r="I54" i="1"/>
  <c r="H45" i="1"/>
  <c r="H46" i="1"/>
  <c r="H47" i="1"/>
  <c r="H48" i="1"/>
  <c r="H49" i="1"/>
  <c r="H50" i="1"/>
  <c r="H51" i="1"/>
  <c r="H52" i="1"/>
  <c r="H53" i="1"/>
  <c r="H54" i="1"/>
  <c r="F47" i="1"/>
  <c r="F45" i="1"/>
  <c r="F46" i="1"/>
  <c r="F48" i="1"/>
  <c r="F49" i="1"/>
  <c r="F50" i="1"/>
  <c r="F51" i="1"/>
  <c r="F52" i="1"/>
  <c r="F53" i="1"/>
  <c r="F54" i="1"/>
  <c r="F44" i="1"/>
  <c r="D49" i="1"/>
  <c r="D50" i="1"/>
  <c r="D51" i="1"/>
  <c r="D52" i="1"/>
  <c r="D53" i="1"/>
  <c r="D54" i="1"/>
  <c r="G47" i="1"/>
  <c r="G46" i="1"/>
  <c r="G45" i="1"/>
  <c r="B54" i="1"/>
  <c r="J18" i="1"/>
  <c r="C56" i="1" l="1"/>
  <c r="E56" i="1"/>
  <c r="H56" i="1" l="1"/>
  <c r="M8" i="1"/>
  <c r="N8" i="1" s="1"/>
  <c r="O8" i="1" s="1"/>
  <c r="P8" i="1" s="1"/>
  <c r="Q8" i="1" s="1"/>
  <c r="R8" i="1" s="1"/>
  <c r="S8" i="1" s="1"/>
  <c r="T8" i="1" s="1"/>
  <c r="U8" i="1" s="1"/>
  <c r="W12" i="1" l="1"/>
  <c r="K19" i="1"/>
  <c r="U27" i="1" l="1"/>
  <c r="U26" i="1"/>
  <c r="W13" i="1"/>
  <c r="W14" i="1" s="1"/>
  <c r="W15" i="1" s="1"/>
  <c r="W16" i="1" s="1"/>
  <c r="W17" i="1" s="1"/>
  <c r="W18" i="1" s="1"/>
  <c r="W19" i="1" s="1"/>
  <c r="W20" i="1" s="1"/>
  <c r="K20" i="1"/>
  <c r="I44" i="1"/>
  <c r="H44" i="1"/>
  <c r="J8" i="1"/>
  <c r="M7" i="1"/>
  <c r="N7" i="1" s="1"/>
  <c r="O7" i="1" s="1"/>
  <c r="P7" i="1" s="1"/>
  <c r="Q7" i="1" s="1"/>
  <c r="R7" i="1" s="1"/>
  <c r="S7" i="1" s="1"/>
  <c r="T7" i="1" s="1"/>
  <c r="U7" i="1" s="1"/>
  <c r="G48" i="1"/>
  <c r="G49" i="1"/>
  <c r="G50" i="1"/>
  <c r="G51" i="1"/>
  <c r="G52" i="1"/>
  <c r="G53" i="1"/>
  <c r="G54" i="1"/>
  <c r="G44" i="1"/>
  <c r="B44" i="1"/>
  <c r="E30" i="1"/>
  <c r="K21" i="1" l="1"/>
  <c r="K22" i="1"/>
  <c r="L20" i="1"/>
  <c r="L21" i="1" s="1"/>
  <c r="M20" i="1"/>
  <c r="M21" i="1" s="1"/>
  <c r="N20" i="1"/>
  <c r="N21" i="1" s="1"/>
  <c r="L22" i="1" l="1"/>
  <c r="M22" i="1" s="1"/>
  <c r="N22" i="1" l="1"/>
  <c r="O20" i="1"/>
  <c r="O21" i="1" s="1"/>
  <c r="O22" i="1" l="1"/>
  <c r="P20" i="1"/>
  <c r="P21" i="1" s="1"/>
  <c r="P22" i="1" l="1"/>
  <c r="Q20" i="1"/>
  <c r="Q21" i="1" s="1"/>
  <c r="Q22" i="1" l="1"/>
  <c r="R20" i="1"/>
  <c r="R21" i="1" s="1"/>
  <c r="R22" i="1" l="1"/>
  <c r="S20" i="1"/>
  <c r="S21" i="1" s="1"/>
  <c r="S22" i="1" l="1"/>
  <c r="U20" i="1"/>
  <c r="U21" i="1" s="1"/>
  <c r="T20" i="1"/>
  <c r="T21" i="1" s="1"/>
  <c r="K26" i="1"/>
  <c r="L27" i="1"/>
  <c r="T22" i="1" l="1"/>
  <c r="U22" i="1" s="1"/>
  <c r="L28" i="1" s="1"/>
</calcChain>
</file>

<file path=xl/comments1.xml><?xml version="1.0" encoding="utf-8"?>
<comments xmlns="http://schemas.openxmlformats.org/spreadsheetml/2006/main">
  <authors>
    <author>Autor</author>
  </authors>
  <commentList>
    <comment ref="G29" authorId="0">
      <text>
        <r>
          <rPr>
            <b/>
            <sz val="9"/>
            <color indexed="81"/>
            <rFont val="Tahoma"/>
            <family val="2"/>
          </rPr>
          <t xml:space="preserve"> En caso de cambio de combustible, usar el precio del nuevo combustible indicado por la empresa proveedora</t>
        </r>
      </text>
    </comment>
    <comment ref="C43" authorId="0">
      <text>
        <r>
          <rPr>
            <b/>
            <sz val="9"/>
            <color indexed="81"/>
            <rFont val="Tahoma"/>
            <family val="2"/>
          </rPr>
          <t>Consumo anual de la linea base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3" authorId="0">
      <text>
        <r>
          <rPr>
            <sz val="9"/>
            <color indexed="81"/>
            <rFont val="Tahoma"/>
            <family val="2"/>
          </rPr>
          <t xml:space="preserve">Consumo anual despues de la propuesta
</t>
        </r>
      </text>
    </comment>
    <comment ref="H43" authorId="0">
      <text>
        <r>
          <rPr>
            <b/>
            <sz val="9"/>
            <color indexed="81"/>
            <rFont val="Tahoma"/>
            <family val="2"/>
          </rPr>
          <t>En caso de cambio de combustible, está columna no aplica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<sst xmlns="http://schemas.openxmlformats.org/spreadsheetml/2006/main" count="278" uniqueCount="150">
  <si>
    <t>Incremento precio energía</t>
  </si>
  <si>
    <t>IPE</t>
  </si>
  <si>
    <t>v.01</t>
  </si>
  <si>
    <t>v.02</t>
  </si>
  <si>
    <t>Variables ecónomicas</t>
  </si>
  <si>
    <t>VAN</t>
  </si>
  <si>
    <t>Tasa de descuento VAN</t>
  </si>
  <si>
    <t>TS_van</t>
  </si>
  <si>
    <t>v.03</t>
  </si>
  <si>
    <t>Periodo de evaluación</t>
  </si>
  <si>
    <t>P</t>
  </si>
  <si>
    <t>v.04</t>
  </si>
  <si>
    <t>v.05</t>
  </si>
  <si>
    <t>Variable</t>
  </si>
  <si>
    <t>Nom</t>
  </si>
  <si>
    <t>Valor</t>
  </si>
  <si>
    <t>ID</t>
  </si>
  <si>
    <t>v.06</t>
  </si>
  <si>
    <t>v.07</t>
  </si>
  <si>
    <t>v.08</t>
  </si>
  <si>
    <t>v.09</t>
  </si>
  <si>
    <t>[%]</t>
  </si>
  <si>
    <t>[año]</t>
  </si>
  <si>
    <t>[clp]</t>
  </si>
  <si>
    <t>Gas Natural</t>
  </si>
  <si>
    <t>v.10</t>
  </si>
  <si>
    <t>Electricidad</t>
  </si>
  <si>
    <t>v.11</t>
  </si>
  <si>
    <t>Equiv.</t>
  </si>
  <si>
    <t>kWh</t>
  </si>
  <si>
    <t>kg</t>
  </si>
  <si>
    <t>Beneficiario</t>
  </si>
  <si>
    <t>Postulante</t>
  </si>
  <si>
    <t>Empresa consultora</t>
  </si>
  <si>
    <t>Establecimiento</t>
  </si>
  <si>
    <t>Referente postulación</t>
  </si>
  <si>
    <t>Email</t>
  </si>
  <si>
    <t>Fono</t>
  </si>
  <si>
    <t>Unidad</t>
  </si>
  <si>
    <t>Costo unit.</t>
  </si>
  <si>
    <t>Periodo</t>
  </si>
  <si>
    <t>v.12</t>
  </si>
  <si>
    <t>v.13</t>
  </si>
  <si>
    <t>v.14</t>
  </si>
  <si>
    <t>v.15</t>
  </si>
  <si>
    <t>v.16</t>
  </si>
  <si>
    <t>v.17</t>
  </si>
  <si>
    <t>v.18</t>
  </si>
  <si>
    <t>v.19</t>
  </si>
  <si>
    <t>Propuesta</t>
  </si>
  <si>
    <t>Base anual</t>
  </si>
  <si>
    <t>v.00</t>
  </si>
  <si>
    <t>Paso 01: Ingreso</t>
  </si>
  <si>
    <t>N° de propuesta asociada</t>
  </si>
  <si>
    <t>Nombre de la propuesta</t>
  </si>
  <si>
    <t>Inversion</t>
  </si>
  <si>
    <t>I</t>
  </si>
  <si>
    <t>Costo propuesta Inversion</t>
  </si>
  <si>
    <t>Ahorro Eq. kWh</t>
  </si>
  <si>
    <t>TIR</t>
  </si>
  <si>
    <t>años</t>
  </si>
  <si>
    <t>Flujo Caja</t>
  </si>
  <si>
    <t>PRI_simple</t>
  </si>
  <si>
    <t>%</t>
  </si>
  <si>
    <t>Flujo acum</t>
  </si>
  <si>
    <t>Valores energéticos</t>
  </si>
  <si>
    <t>Paso 02: Estimación de ahorros</t>
  </si>
  <si>
    <t>Indicadores</t>
  </si>
  <si>
    <t>Gráfico</t>
  </si>
  <si>
    <t>Corrección monetaria</t>
  </si>
  <si>
    <t>MM$CLP</t>
  </si>
  <si>
    <t>CM</t>
  </si>
  <si>
    <t>Flujo/CM</t>
  </si>
  <si>
    <t>L</t>
  </si>
  <si>
    <t>M</t>
  </si>
  <si>
    <t>N</t>
  </si>
  <si>
    <t>O</t>
  </si>
  <si>
    <t>Q</t>
  </si>
  <si>
    <t>R</t>
  </si>
  <si>
    <t>S</t>
  </si>
  <si>
    <t>Base Anual Total Eq kWh</t>
  </si>
  <si>
    <t>Consumo propuesta Total Eq kWh</t>
  </si>
  <si>
    <t>Paso 03: Evaluación</t>
  </si>
  <si>
    <t>Paso 04: Resultados</t>
  </si>
  <si>
    <t>T</t>
  </si>
  <si>
    <t>U</t>
  </si>
  <si>
    <t>HOSPITAL</t>
  </si>
  <si>
    <t>Energía Eléctrica ($/kWh)</t>
  </si>
  <si>
    <t>Potencia Eléctrica ($/kW)</t>
  </si>
  <si>
    <t>Potencia Eléctrica HP ($/kW)</t>
  </si>
  <si>
    <t>Proveedor Electricidad</t>
  </si>
  <si>
    <t>San Felipe</t>
  </si>
  <si>
    <t>San Fernando</t>
  </si>
  <si>
    <t>Valdivia</t>
  </si>
  <si>
    <t>SAESA</t>
  </si>
  <si>
    <t>Sin IVA</t>
  </si>
  <si>
    <t>Con IVA</t>
  </si>
  <si>
    <t>Combustible</t>
  </si>
  <si>
    <t>unidad</t>
  </si>
  <si>
    <t>Precio $/unidad</t>
  </si>
  <si>
    <t>Precio $/kWh</t>
  </si>
  <si>
    <t>Fuente</t>
  </si>
  <si>
    <t>Diesel</t>
  </si>
  <si>
    <t>Facturación 2014</t>
  </si>
  <si>
    <t>GN</t>
  </si>
  <si>
    <t>m3</t>
  </si>
  <si>
    <t>Carbón</t>
  </si>
  <si>
    <t>Quilpue</t>
  </si>
  <si>
    <t>Leña</t>
  </si>
  <si>
    <t>Kerosene</t>
  </si>
  <si>
    <t>HVB</t>
  </si>
  <si>
    <t>Considerar los precios de los energéticos indicados en las hojas "Precio referencial Electricidad " y "Precio referencial Combustible"</t>
  </si>
  <si>
    <t>Propano Diluido (Temuco)</t>
  </si>
  <si>
    <t xml:space="preserve">Gas Licuado </t>
  </si>
  <si>
    <t>Petróleo Combustible 5</t>
  </si>
  <si>
    <t>Petróleo Combustible  6</t>
  </si>
  <si>
    <t>Biomasa (pellet)</t>
  </si>
  <si>
    <t>[kWh/m3]</t>
  </si>
  <si>
    <t>[kWhe/lt]</t>
  </si>
  <si>
    <t>[kWhe/l]</t>
  </si>
  <si>
    <t>[kWhe/m3]</t>
  </si>
  <si>
    <t>[kWhe/kg]</t>
  </si>
  <si>
    <t>v.20</t>
  </si>
  <si>
    <t>v.21</t>
  </si>
  <si>
    <t>v.22</t>
  </si>
  <si>
    <t>Coquimbo</t>
  </si>
  <si>
    <t>San Carlos</t>
  </si>
  <si>
    <t>Victoria</t>
  </si>
  <si>
    <t>GLP</t>
  </si>
  <si>
    <t>Lipigas 2014</t>
  </si>
  <si>
    <t>Diésel</t>
  </si>
  <si>
    <t>Tome</t>
  </si>
  <si>
    <t>HEP</t>
  </si>
  <si>
    <t>Valpo</t>
  </si>
  <si>
    <t>Petróleo N°5</t>
  </si>
  <si>
    <t>*Tarifas eléctrica noviembre 2016 AT4.X / Aéreo CON IVA</t>
  </si>
  <si>
    <t>Facturación 2016</t>
  </si>
  <si>
    <t>N/A</t>
  </si>
  <si>
    <t>Hospital San Carlos Dr. Benicio Arzola-San Carlos</t>
  </si>
  <si>
    <t>Hospital de Tomé-Tomé</t>
  </si>
  <si>
    <t>Hospital San José de Victoria-Victoria</t>
  </si>
  <si>
    <t>Instituto Nacional de Rehabilitación Infantil Pdte. Pedro Aguirre Cerda-Peñalolen-Santiago</t>
  </si>
  <si>
    <t>Consumo gas licuado 2016</t>
  </si>
  <si>
    <t>GLP 2016</t>
  </si>
  <si>
    <t>Factura electrónica COPEC (IFO 080)</t>
  </si>
  <si>
    <t>-</t>
  </si>
  <si>
    <t>CHILECTRA</t>
  </si>
  <si>
    <t>CGE</t>
  </si>
  <si>
    <t>FRONTEL</t>
  </si>
  <si>
    <t>Petróleo Combustible 5 (Victoria)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</si>
</sst>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&quot;$&quot;\ #,##0.00;[Red]\-&quot;$&quot;\ #,##0.00"/>
    <numFmt numFmtId="167" formatCode="_-&quot;$&quot;\ * #,##0.00_-;\-&quot;$&quot;\ * #,##0.00_-;_-&quot;$&quot;\ * &quot;-&quot;??_-;_-@_-"/>
    <numFmt numFmtId="168" formatCode="_-* #,##0.00_-;\-* #,##0.00_-;_-* &quot;-&quot;??_-;_-@_-"/>
    <numFmt numFmtId="169" formatCode="0.0%"/>
    <numFmt numFmtId="170" formatCode="_-&quot;$&quot;\ * #,##0_-;\-&quot;$&quot;\ * #,##0_-;_-&quot;$&quot;\ * &quot;-&quot;??_-;_-@_-"/>
    <numFmt numFmtId="171" formatCode="_-* #,##0.0_-;\-* #,##0.0_-;_-* &quot;-&quot;??_-;_-@_-"/>
    <numFmt numFmtId="172" formatCode="_-* #,##0_-;\-* #,##0_-;_-* &quot;-&quot;??_-;_-@_-"/>
    <numFmt numFmtId="173" formatCode="#,##0.0\ _€"/>
    <numFmt numFmtId="174" formatCode="#,##0.00_ ;[Red]\-#,##0.00\ "/>
    <numFmt numFmtId="175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rgb="FF3F3F76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rgb="FFFA7D00"/>
      <name val="Calibri"/>
      <family val="2"/>
      <scheme val="minor"/>
    </font>
    <font>
      <b/>
      <sz val="8"/>
      <color theme="3"/>
      <name val="Calibri"/>
      <family val="2"/>
      <scheme val="minor"/>
    </font>
    <font>
      <sz val="11"/>
      <color theme="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 tint="-0.14999847407452621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7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theme="0" tint="-4.9989318521683403E-2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 style="thick">
        <color theme="4" tint="0.499984740745262"/>
      </top>
      <bottom style="thin">
        <color rgb="FF7F7F7F"/>
      </bottom>
      <diagonal/>
    </border>
    <border>
      <left/>
      <right/>
      <top style="thick">
        <color theme="4" tint="0.499984740745262"/>
      </top>
      <bottom style="thin">
        <color rgb="FF7F7F7F"/>
      </bottom>
      <diagonal/>
    </border>
    <border>
      <left/>
      <right style="thin">
        <color rgb="FF7F7F7F"/>
      </right>
      <top style="thick">
        <color theme="4" tint="0.499984740745262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/>
      <right/>
      <top style="thick">
        <color theme="4" tint="0.499984740745262"/>
      </top>
      <bottom/>
      <diagonal/>
    </border>
    <border>
      <left/>
      <right style="medium">
        <color indexed="64"/>
      </right>
      <top/>
      <bottom/>
      <diagonal/>
    </border>
  </borders>
  <cellStyleXfs count="71">
    <xf numFmtId="0" fontId="0" fillId="0" borderId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9" fillId="33" borderId="9" applyNumberFormat="0" applyAlignment="0" applyProtection="0"/>
    <xf numFmtId="0" fontId="12" fillId="7" borderId="6" applyNumberFormat="0" applyAlignment="0" applyProtection="0"/>
    <xf numFmtId="0" fontId="13" fillId="0" borderId="0" applyNumberFormat="0" applyFill="0" applyBorder="0" applyAlignment="0" applyProtection="0"/>
    <xf numFmtId="0" fontId="1" fillId="8" borderId="7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168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168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3" fontId="1" fillId="0" borderId="0"/>
    <xf numFmtId="165" fontId="1" fillId="0" borderId="0" applyFont="0" applyFill="0" applyBorder="0" applyAlignment="0" applyProtection="0"/>
    <xf numFmtId="174" fontId="1" fillId="0" borderId="0"/>
    <xf numFmtId="164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/>
    <xf numFmtId="0" fontId="3" fillId="0" borderId="1" xfId="5"/>
    <xf numFmtId="0" fontId="4" fillId="0" borderId="2" xfId="6"/>
    <xf numFmtId="0" fontId="15" fillId="0" borderId="0" xfId="0" applyFont="1"/>
    <xf numFmtId="0" fontId="5" fillId="0" borderId="3" xfId="7"/>
    <xf numFmtId="0" fontId="17" fillId="0" borderId="0" xfId="0" applyFont="1"/>
    <xf numFmtId="0" fontId="0" fillId="0" borderId="0" xfId="0" applyFill="1" applyBorder="1"/>
    <xf numFmtId="0" fontId="5" fillId="0" borderId="3" xfId="7" applyAlignment="1">
      <alignment horizontal="right"/>
    </xf>
    <xf numFmtId="9" fontId="0" fillId="0" borderId="0" xfId="0" applyNumberFormat="1"/>
    <xf numFmtId="0" fontId="5" fillId="0" borderId="3" xfId="7" applyFill="1"/>
    <xf numFmtId="9" fontId="11" fillId="6" borderId="4" xfId="14" applyNumberFormat="1" applyAlignment="1"/>
    <xf numFmtId="172" fontId="21" fillId="0" borderId="0" xfId="0" applyNumberFormat="1" applyFont="1"/>
    <xf numFmtId="9" fontId="11" fillId="6" borderId="4" xfId="14" applyNumberFormat="1"/>
    <xf numFmtId="172" fontId="11" fillId="6" borderId="4" xfId="14" applyNumberFormat="1"/>
    <xf numFmtId="169" fontId="0" fillId="0" borderId="0" xfId="3" applyNumberFormat="1" applyFont="1"/>
    <xf numFmtId="2" fontId="0" fillId="0" borderId="0" xfId="0" applyNumberFormat="1"/>
    <xf numFmtId="0" fontId="21" fillId="0" borderId="0" xfId="0" applyFont="1"/>
    <xf numFmtId="172" fontId="21" fillId="0" borderId="0" xfId="1" applyNumberFormat="1" applyFont="1" applyAlignment="1"/>
    <xf numFmtId="172" fontId="23" fillId="0" borderId="3" xfId="7" applyNumberFormat="1" applyFont="1"/>
    <xf numFmtId="10" fontId="0" fillId="0" borderId="0" xfId="0" applyNumberFormat="1"/>
    <xf numFmtId="171" fontId="21" fillId="0" borderId="0" xfId="0" applyNumberFormat="1" applyFont="1"/>
    <xf numFmtId="171" fontId="23" fillId="0" borderId="3" xfId="7" applyNumberFormat="1" applyFont="1"/>
    <xf numFmtId="0" fontId="0" fillId="0" borderId="0" xfId="0" applyAlignment="1">
      <alignment horizontal="center"/>
    </xf>
    <xf numFmtId="171" fontId="0" fillId="0" borderId="0" xfId="0" applyNumberFormat="1"/>
    <xf numFmtId="168" fontId="22" fillId="6" borderId="4" xfId="14" applyNumberFormat="1" applyFont="1" applyAlignment="1"/>
    <xf numFmtId="0" fontId="24" fillId="0" borderId="0" xfId="0" applyFont="1"/>
    <xf numFmtId="170" fontId="9" fillId="5" borderId="4" xfId="2" applyNumberFormat="1" applyFont="1" applyFill="1" applyBorder="1" applyProtection="1">
      <protection locked="0"/>
    </xf>
    <xf numFmtId="0" fontId="9" fillId="5" borderId="4" xfId="12" applyProtection="1">
      <protection locked="0"/>
    </xf>
    <xf numFmtId="170" fontId="20" fillId="5" borderId="4" xfId="12" applyNumberFormat="1" applyFont="1" applyProtection="1">
      <protection locked="0"/>
    </xf>
    <xf numFmtId="172" fontId="9" fillId="5" borderId="0" xfId="1" applyNumberFormat="1" applyFont="1" applyFill="1" applyBorder="1" applyProtection="1">
      <protection locked="0"/>
    </xf>
    <xf numFmtId="0" fontId="0" fillId="0" borderId="0" xfId="0" applyAlignment="1">
      <alignment vertical="center"/>
    </xf>
    <xf numFmtId="0" fontId="4" fillId="0" borderId="2" xfId="6" applyAlignment="1">
      <alignment vertical="center"/>
    </xf>
    <xf numFmtId="0" fontId="5" fillId="0" borderId="3" xfId="7" applyAlignment="1">
      <alignment vertical="center"/>
    </xf>
    <xf numFmtId="0" fontId="0" fillId="0" borderId="0" xfId="0" applyFill="1" applyBorder="1" applyAlignment="1">
      <alignment vertical="center"/>
    </xf>
    <xf numFmtId="2" fontId="0" fillId="0" borderId="0" xfId="0" applyNumberFormat="1" applyAlignment="1">
      <alignment vertical="center"/>
    </xf>
    <xf numFmtId="172" fontId="9" fillId="5" borderId="4" xfId="1" applyNumberFormat="1" applyFont="1" applyFill="1" applyBorder="1" applyAlignment="1" applyProtection="1">
      <alignment vertical="center"/>
      <protection locked="0"/>
    </xf>
    <xf numFmtId="172" fontId="9" fillId="5" borderId="11" xfId="1" applyNumberFormat="1" applyFont="1" applyFill="1" applyBorder="1" applyProtection="1">
      <protection locked="0"/>
    </xf>
    <xf numFmtId="172" fontId="9" fillId="5" borderId="11" xfId="1" applyNumberFormat="1" applyFont="1" applyFill="1" applyBorder="1" applyAlignment="1" applyProtection="1">
      <alignment vertical="center"/>
      <protection locked="0"/>
    </xf>
    <xf numFmtId="168" fontId="21" fillId="0" borderId="0" xfId="1" applyNumberFormat="1" applyFont="1"/>
    <xf numFmtId="0" fontId="5" fillId="0" borderId="10" xfId="7" applyBorder="1" applyAlignment="1">
      <alignment vertical="center" wrapText="1"/>
    </xf>
    <xf numFmtId="0" fontId="5" fillId="0" borderId="10" xfId="7" applyBorder="1" applyAlignment="1">
      <alignment horizontal="center" vertical="center" wrapText="1"/>
    </xf>
    <xf numFmtId="172" fontId="9" fillId="5" borderId="4" xfId="1" applyNumberFormat="1" applyFont="1" applyFill="1" applyBorder="1" applyProtection="1">
      <protection locked="0"/>
    </xf>
    <xf numFmtId="172" fontId="0" fillId="0" borderId="10" xfId="0" applyNumberFormat="1" applyBorder="1"/>
    <xf numFmtId="0" fontId="0" fillId="0" borderId="10" xfId="0" applyBorder="1"/>
    <xf numFmtId="172" fontId="0" fillId="0" borderId="10" xfId="0" applyNumberFormat="1" applyBorder="1" applyAlignment="1">
      <alignment horizontal="center" vertical="center"/>
    </xf>
    <xf numFmtId="172" fontId="0" fillId="0" borderId="10" xfId="0" applyNumberFormat="1" applyBorder="1" applyAlignment="1">
      <alignment horizontal="left" vertical="center"/>
    </xf>
    <xf numFmtId="172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 vertical="center"/>
    </xf>
    <xf numFmtId="172" fontId="0" fillId="0" borderId="0" xfId="0" applyNumberFormat="1"/>
    <xf numFmtId="172" fontId="21" fillId="0" borderId="0" xfId="1" applyNumberFormat="1" applyFont="1"/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4" fillId="0" borderId="2" xfId="6" applyAlignment="1">
      <alignment horizontal="center" vertical="center"/>
    </xf>
    <xf numFmtId="0" fontId="4" fillId="0" borderId="2" xfId="6" applyAlignment="1">
      <alignment horizontal="left" vertical="center"/>
    </xf>
    <xf numFmtId="0" fontId="15" fillId="0" borderId="10" xfId="0" applyFont="1" applyBorder="1" applyAlignment="1">
      <alignment wrapText="1"/>
    </xf>
    <xf numFmtId="0" fontId="15" fillId="0" borderId="10" xfId="0" applyFont="1" applyBorder="1"/>
    <xf numFmtId="0" fontId="0" fillId="0" borderId="0" xfId="0" applyAlignment="1">
      <alignment wrapText="1"/>
    </xf>
    <xf numFmtId="0" fontId="15" fillId="0" borderId="10" xfId="0" applyFont="1" applyBorder="1" applyAlignment="1"/>
    <xf numFmtId="0" fontId="0" fillId="0" borderId="0" xfId="0" applyAlignment="1"/>
    <xf numFmtId="0" fontId="15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/>
    </xf>
    <xf numFmtId="0" fontId="4" fillId="0" borderId="2" xfId="6"/>
    <xf numFmtId="0" fontId="4" fillId="0" borderId="2" xfId="6" applyAlignment="1">
      <alignment vertical="center"/>
    </xf>
    <xf numFmtId="0" fontId="0" fillId="0" borderId="0" xfId="0"/>
    <xf numFmtId="0" fontId="4" fillId="0" borderId="2" xfId="6"/>
    <xf numFmtId="0" fontId="17" fillId="0" borderId="0" xfId="0" applyFont="1"/>
    <xf numFmtId="170" fontId="9" fillId="5" borderId="4" xfId="2" applyNumberFormat="1" applyFont="1" applyFill="1" applyBorder="1" applyProtection="1">
      <protection locked="0"/>
    </xf>
    <xf numFmtId="170" fontId="20" fillId="5" borderId="4" xfId="12" applyNumberFormat="1" applyFont="1" applyProtection="1">
      <protection locked="0"/>
    </xf>
    <xf numFmtId="172" fontId="9" fillId="5" borderId="11" xfId="1" applyNumberFormat="1" applyFont="1" applyFill="1" applyBorder="1" applyProtection="1">
      <protection locked="0"/>
    </xf>
    <xf numFmtId="165" fontId="0" fillId="0" borderId="0" xfId="0" applyNumberFormat="1"/>
    <xf numFmtId="2" fontId="29" fillId="0" borderId="0" xfId="0" applyNumberFormat="1" applyFont="1" applyFill="1" applyBorder="1" applyAlignment="1">
      <alignment horizontal="center" vertical="center" wrapText="1"/>
    </xf>
    <xf numFmtId="0" fontId="9" fillId="5" borderId="24" xfId="12" applyBorder="1" applyProtection="1">
      <protection locked="0"/>
    </xf>
    <xf numFmtId="2" fontId="9" fillId="5" borderId="24" xfId="12" applyNumberFormat="1" applyBorder="1" applyAlignment="1" applyProtection="1">
      <alignment vertical="center"/>
      <protection locked="0"/>
    </xf>
    <xf numFmtId="0" fontId="0" fillId="0" borderId="0" xfId="0"/>
    <xf numFmtId="0" fontId="0" fillId="0" borderId="0" xfId="0"/>
    <xf numFmtId="0" fontId="29" fillId="0" borderId="0" xfId="0" applyFont="1" applyFill="1" applyBorder="1" applyAlignment="1">
      <alignment horizontal="center" vertical="center" wrapText="1"/>
    </xf>
    <xf numFmtId="0" fontId="4" fillId="0" borderId="0" xfId="6" applyBorder="1" applyAlignment="1">
      <alignment vertical="center"/>
    </xf>
    <xf numFmtId="0" fontId="4" fillId="0" borderId="0" xfId="6" applyBorder="1"/>
    <xf numFmtId="0" fontId="0" fillId="0" borderId="0" xfId="0" applyFill="1" applyBorder="1" applyAlignment="1">
      <alignment horizontal="center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/>
    </xf>
    <xf numFmtId="0" fontId="15" fillId="0" borderId="10" xfId="0" applyFont="1" applyBorder="1"/>
    <xf numFmtId="0" fontId="0" fillId="0" borderId="10" xfId="0" applyBorder="1"/>
    <xf numFmtId="0" fontId="0" fillId="0" borderId="10" xfId="0" applyFill="1" applyBorder="1" applyAlignment="1">
      <alignment horizontal="center" vertical="center" wrapText="1"/>
    </xf>
    <xf numFmtId="172" fontId="9" fillId="5" borderId="4" xfId="1" applyNumberFormat="1" applyFont="1" applyFill="1" applyBorder="1" applyAlignment="1" applyProtection="1">
      <alignment vertical="center"/>
      <protection locked="0"/>
    </xf>
    <xf numFmtId="172" fontId="9" fillId="5" borderId="11" xfId="1" applyNumberFormat="1" applyFont="1" applyFill="1" applyBorder="1" applyProtection="1">
      <protection locked="0"/>
    </xf>
    <xf numFmtId="172" fontId="9" fillId="5" borderId="4" xfId="1" applyNumberFormat="1" applyFont="1" applyFill="1" applyBorder="1" applyProtection="1">
      <protection locked="0"/>
    </xf>
    <xf numFmtId="0" fontId="0" fillId="0" borderId="0" xfId="0" applyAlignment="1"/>
    <xf numFmtId="0" fontId="15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5" fontId="0" fillId="0" borderId="10" xfId="0" applyNumberForma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wrapText="1"/>
    </xf>
    <xf numFmtId="1" fontId="0" fillId="0" borderId="10" xfId="0" applyNumberFormat="1" applyFill="1" applyBorder="1" applyAlignment="1">
      <alignment horizontal="center" vertical="center"/>
    </xf>
    <xf numFmtId="175" fontId="0" fillId="0" borderId="0" xfId="0" applyNumberFormat="1" applyFill="1" applyAlignment="1">
      <alignment horizontal="center" vertical="center"/>
    </xf>
    <xf numFmtId="0" fontId="9" fillId="5" borderId="12" xfId="12" applyBorder="1" applyAlignment="1" applyProtection="1">
      <alignment horizontal="center"/>
      <protection locked="0"/>
    </xf>
    <xf numFmtId="0" fontId="9" fillId="5" borderId="13" xfId="12" applyBorder="1" applyAlignment="1" applyProtection="1">
      <alignment horizontal="center"/>
      <protection locked="0"/>
    </xf>
    <xf numFmtId="0" fontId="9" fillId="5" borderId="14" xfId="12" applyBorder="1" applyAlignment="1" applyProtection="1">
      <alignment horizontal="center"/>
      <protection locked="0"/>
    </xf>
    <xf numFmtId="0" fontId="28" fillId="0" borderId="2" xfId="6" applyFont="1" applyAlignment="1">
      <alignment horizontal="center" vertical="center" wrapText="1"/>
    </xf>
    <xf numFmtId="0" fontId="4" fillId="0" borderId="2" xfId="6" applyAlignment="1">
      <alignment horizontal="center" vertical="center" wrapText="1"/>
    </xf>
    <xf numFmtId="166" fontId="11" fillId="6" borderId="4" xfId="14" applyNumberFormat="1" applyAlignment="1">
      <alignment horizontal="center"/>
    </xf>
    <xf numFmtId="168" fontId="11" fillId="6" borderId="4" xfId="14" applyNumberFormat="1" applyAlignment="1">
      <alignment horizontal="center"/>
    </xf>
    <xf numFmtId="0" fontId="9" fillId="5" borderId="15" xfId="12" applyBorder="1" applyAlignment="1" applyProtection="1">
      <alignment horizontal="center"/>
      <protection locked="0"/>
    </xf>
    <xf numFmtId="0" fontId="9" fillId="5" borderId="16" xfId="12" applyBorder="1" applyAlignment="1" applyProtection="1">
      <alignment horizontal="center"/>
      <protection locked="0"/>
    </xf>
    <xf numFmtId="0" fontId="9" fillId="5" borderId="17" xfId="12" applyBorder="1" applyAlignment="1" applyProtection="1">
      <alignment horizontal="center"/>
      <protection locked="0"/>
    </xf>
    <xf numFmtId="0" fontId="0" fillId="0" borderId="25" xfId="0" applyBorder="1" applyAlignment="1"/>
    <xf numFmtId="0" fontId="0" fillId="0" borderId="0" xfId="0" applyBorder="1" applyAlignment="1"/>
    <xf numFmtId="0" fontId="9" fillId="5" borderId="23" xfId="12" applyBorder="1" applyAlignment="1" applyProtection="1">
      <alignment horizontal="center"/>
      <protection locked="0"/>
    </xf>
    <xf numFmtId="0" fontId="9" fillId="5" borderId="21" xfId="12" applyBorder="1" applyAlignment="1" applyProtection="1">
      <alignment horizontal="center"/>
      <protection locked="0"/>
    </xf>
    <xf numFmtId="0" fontId="9" fillId="5" borderId="22" xfId="12" applyBorder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9" fillId="5" borderId="23" xfId="12" applyBorder="1" applyAlignment="1" applyProtection="1">
      <alignment horizontal="center" vertical="center"/>
      <protection locked="0"/>
    </xf>
    <xf numFmtId="0" fontId="9" fillId="5" borderId="21" xfId="12" applyBorder="1" applyAlignment="1" applyProtection="1">
      <alignment horizontal="center" vertical="center"/>
      <protection locked="0"/>
    </xf>
    <xf numFmtId="0" fontId="9" fillId="5" borderId="22" xfId="12" applyBorder="1" applyAlignment="1" applyProtection="1">
      <alignment horizontal="center" vertical="center"/>
      <protection locked="0"/>
    </xf>
    <xf numFmtId="0" fontId="9" fillId="5" borderId="20" xfId="12" applyBorder="1" applyAlignment="1" applyProtection="1">
      <alignment horizontal="center" vertical="center"/>
      <protection locked="0"/>
    </xf>
    <xf numFmtId="0" fontId="9" fillId="5" borderId="19" xfId="12" applyBorder="1" applyAlignment="1" applyProtection="1">
      <alignment horizontal="center" vertical="center"/>
      <protection locked="0"/>
    </xf>
    <xf numFmtId="0" fontId="9" fillId="5" borderId="18" xfId="12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5" borderId="20" xfId="12" applyBorder="1" applyAlignment="1" applyProtection="1">
      <alignment horizontal="center"/>
      <protection locked="0"/>
    </xf>
    <xf numFmtId="0" fontId="9" fillId="5" borderId="19" xfId="12" applyBorder="1" applyAlignment="1" applyProtection="1">
      <alignment horizontal="center"/>
      <protection locked="0"/>
    </xf>
    <xf numFmtId="0" fontId="9" fillId="5" borderId="18" xfId="12" applyBorder="1" applyAlignment="1" applyProtection="1">
      <alignment horizontal="center"/>
      <protection locked="0"/>
    </xf>
    <xf numFmtId="0" fontId="15" fillId="0" borderId="10" xfId="0" applyFont="1" applyBorder="1" applyAlignment="1">
      <alignment horizontal="center"/>
    </xf>
  </cellXfs>
  <cellStyles count="71">
    <cellStyle name="20% - Énfasis1" xfId="22" builtinId="30" customBuiltin="1"/>
    <cellStyle name="20% - Énfasis1 2" xfId="52"/>
    <cellStyle name="20% - Énfasis2" xfId="26" builtinId="34" customBuiltin="1"/>
    <cellStyle name="20% - Énfasis2 2" xfId="54"/>
    <cellStyle name="20% - Énfasis3" xfId="30" builtinId="38" customBuiltin="1"/>
    <cellStyle name="20% - Énfasis3 2" xfId="56"/>
    <cellStyle name="20% - Énfasis4" xfId="34" builtinId="42" customBuiltin="1"/>
    <cellStyle name="20% - Énfasis4 2" xfId="58"/>
    <cellStyle name="20% - Énfasis5" xfId="38" builtinId="46" customBuiltin="1"/>
    <cellStyle name="20% - Énfasis5 2" xfId="60"/>
    <cellStyle name="20% - Énfasis6" xfId="42" builtinId="50" customBuiltin="1"/>
    <cellStyle name="20% - Énfasis6 2" xfId="62"/>
    <cellStyle name="40% - Énfasis1" xfId="23" builtinId="31" customBuiltin="1"/>
    <cellStyle name="40% - Énfasis1 2" xfId="53"/>
    <cellStyle name="40% - Énfasis2" xfId="27" builtinId="35" customBuiltin="1"/>
    <cellStyle name="40% - Énfasis2 2" xfId="55"/>
    <cellStyle name="40% - Énfasis3" xfId="31" builtinId="39" customBuiltin="1"/>
    <cellStyle name="40% - Énfasis3 2" xfId="57"/>
    <cellStyle name="40% - Énfasis4" xfId="35" builtinId="43" customBuiltin="1"/>
    <cellStyle name="40% - Énfasis4 2" xfId="59"/>
    <cellStyle name="40% - Énfasis5" xfId="39" builtinId="47" customBuiltin="1"/>
    <cellStyle name="40% - Énfasis5 2" xfId="61"/>
    <cellStyle name="40% - Énfasis6" xfId="43" builtinId="51" customBuiltin="1"/>
    <cellStyle name="40% - Énfasis6 2" xfId="63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a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4" xfId="8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2" builtinId="20" customBuiltin="1"/>
    <cellStyle name="Incorrecto" xfId="10" builtinId="27" customBuiltin="1"/>
    <cellStyle name="Millares" xfId="1" builtinId="3"/>
    <cellStyle name="Millares 2" xfId="65"/>
    <cellStyle name="Millares 2 2" xfId="68"/>
    <cellStyle name="Millares 3" xfId="48"/>
    <cellStyle name="Moneda" xfId="2" builtinId="4"/>
    <cellStyle name="Moneda 2" xfId="70"/>
    <cellStyle name="Neutral" xfId="11" builtinId="28" customBuiltin="1"/>
    <cellStyle name="Normal" xfId="0" builtinId="0"/>
    <cellStyle name="Normal 2" xfId="64"/>
    <cellStyle name="Normal 2 2" xfId="67"/>
    <cellStyle name="Normal 2 3" xfId="69"/>
    <cellStyle name="Normal 3" xfId="47"/>
    <cellStyle name="Normal 4" xfId="50"/>
    <cellStyle name="Normal 5" xfId="46"/>
    <cellStyle name="Normal 6" xfId="45"/>
    <cellStyle name="Notas" xfId="18" builtinId="10" customBuiltin="1"/>
    <cellStyle name="Notas 2" xfId="51"/>
    <cellStyle name="Porcentaje" xfId="3" builtinId="5"/>
    <cellStyle name="Porcentaje 2" xfId="66"/>
    <cellStyle name="Porcentaje 3" xfId="49"/>
    <cellStyle name="Salida" xfId="13" builtinId="21" customBuiltin="1"/>
    <cellStyle name="Texto de advertencia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otal" xfId="20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s-CL" sz="1100"/>
              <a:t>Análisis de flujos de caja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7433126977954974"/>
          <c:y val="0.12130413746527872"/>
          <c:w val="0.65321154022058092"/>
          <c:h val="0.79593287724689288"/>
        </c:manualLayout>
      </c:layout>
      <c:lineChart>
        <c:grouping val="standard"/>
        <c:varyColors val="0"/>
        <c:ser>
          <c:idx val="0"/>
          <c:order val="0"/>
          <c:tx>
            <c:strRef>
              <c:f>Ingreso!$J$20</c:f>
              <c:strCache>
                <c:ptCount val="1"/>
                <c:pt idx="0">
                  <c:v>Flujo Caja</c:v>
                </c:pt>
              </c:strCache>
            </c:strRef>
          </c:tx>
          <c:marker>
            <c:symbol val="none"/>
          </c:marker>
          <c:cat>
            <c:numRef>
              <c:f>Ingreso!$K$7:$U$7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Ingreso!$K$20:$U$20</c:f>
              <c:numCache>
                <c:formatCode>_-* #,##0.0_-;\-* #,##0.0_-;_-* "-"??_-;_-@_-</c:formatCode>
                <c:ptCount val="11"/>
                <c:pt idx="0" formatCode="_-* #,##0_-;\-* #,##0_-;_-* &quot;-&quot;??_-;_-@_-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1EC-47E3-B8DD-1D0F6FF22991}"/>
            </c:ext>
          </c:extLst>
        </c:ser>
        <c:ser>
          <c:idx val="1"/>
          <c:order val="1"/>
          <c:tx>
            <c:strRef>
              <c:f>Ingreso!$J$22</c:f>
              <c:strCache>
                <c:ptCount val="1"/>
                <c:pt idx="0">
                  <c:v>Flujo acum</c:v>
                </c:pt>
              </c:strCache>
            </c:strRef>
          </c:tx>
          <c:marker>
            <c:symbol val="none"/>
          </c:marker>
          <c:cat>
            <c:numRef>
              <c:f>Ingreso!$K$7:$U$7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Ingreso!$K$22:$U$22</c:f>
              <c:numCache>
                <c:formatCode>_-* #,##0_-;\-* #,##0_-;_-* "-"??_-;_-@_-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1EC-47E3-B8DD-1D0F6FF22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899328"/>
        <c:axId val="128937984"/>
      </c:lineChart>
      <c:catAx>
        <c:axId val="128899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8937984"/>
        <c:crosses val="autoZero"/>
        <c:auto val="1"/>
        <c:lblAlgn val="ctr"/>
        <c:lblOffset val="100"/>
        <c:noMultiLvlLbl val="0"/>
      </c:catAx>
      <c:valAx>
        <c:axId val="1289379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/>
                </a:pPr>
                <a:r>
                  <a:rPr lang="es-CL" sz="800"/>
                  <a:t>Flujo  [UF]</a:t>
                </a:r>
              </a:p>
            </c:rich>
          </c:tx>
          <c:layout>
            <c:manualLayout>
              <c:xMode val="edge"/>
              <c:yMode val="edge"/>
              <c:x val="1.9819828568019986E-2"/>
              <c:y val="0.33532001169255493"/>
            </c:manualLayout>
          </c:layout>
          <c:overlay val="0"/>
        </c:title>
        <c:numFmt formatCode="_-* #,##0_-;\-* #,##0_-;_-* &quot;-&quot;??_-;_-@_-" sourceLinked="1"/>
        <c:majorTickMark val="none"/>
        <c:minorTickMark val="none"/>
        <c:tickLblPos val="nextTo"/>
        <c:crossAx val="1288993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934710754600967"/>
          <c:y val="0.40097183563032518"/>
          <c:w val="0.15675892443748468"/>
          <c:h val="0.15430284581235176"/>
        </c:manualLayout>
      </c:layout>
      <c:overlay val="0"/>
      <c:txPr>
        <a:bodyPr/>
        <a:lstStyle/>
        <a:p>
          <a:pPr>
            <a:defRPr sz="900"/>
          </a:pPr>
          <a:endParaRPr lang="es-C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9525</xdr:rowOff>
    </xdr:from>
    <xdr:to>
      <xdr:col>8</xdr:col>
      <xdr:colOff>466725</xdr:colOff>
      <xdr:row>3</xdr:row>
      <xdr:rowOff>95250</xdr:rowOff>
    </xdr:to>
    <xdr:grpSp>
      <xdr:nvGrpSpPr>
        <xdr:cNvPr id="4" name="3 Grupo"/>
        <xdr:cNvGrpSpPr/>
      </xdr:nvGrpSpPr>
      <xdr:grpSpPr>
        <a:xfrm>
          <a:off x="28575" y="9525"/>
          <a:ext cx="6225721" cy="657225"/>
          <a:chOff x="0" y="0"/>
          <a:chExt cx="5119255" cy="561975"/>
        </a:xfrm>
      </xdr:grpSpPr>
      <xdr:sp macro="" textlink="">
        <xdr:nvSpPr>
          <xdr:cNvPr id="2" name="1 CuadroTexto"/>
          <xdr:cNvSpPr txBox="1"/>
        </xdr:nvSpPr>
        <xdr:spPr>
          <a:xfrm>
            <a:off x="0" y="0"/>
            <a:ext cx="5119255" cy="561975"/>
          </a:xfrm>
          <a:prstGeom prst="rect">
            <a:avLst/>
          </a:prstGeom>
          <a:ln/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9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PEEEP 2017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1F497D">
                    <a:lumMod val="75000"/>
                  </a:srgbClr>
                </a:solidFill>
                <a:effectLst/>
                <a:uLnTx/>
                <a:uFillTx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Evaluación económica simplificada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100" b="1" i="0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Página 1 de 2</a:t>
            </a:r>
            <a:endParaRPr lang="es-CL">
              <a:effectLst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1F497D">
                  <a:lumMod val="75000"/>
                </a:srgbClr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xdr:txBody>
      </xdr:sp>
      <xdr:pic>
        <xdr:nvPicPr>
          <xdr:cNvPr id="3" name="2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95750" y="38100"/>
            <a:ext cx="978775" cy="504825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19050</xdr:colOff>
      <xdr:row>0</xdr:row>
      <xdr:rowOff>19050</xdr:rowOff>
    </xdr:from>
    <xdr:to>
      <xdr:col>20</xdr:col>
      <xdr:colOff>389660</xdr:colOff>
      <xdr:row>3</xdr:row>
      <xdr:rowOff>104775</xdr:rowOff>
    </xdr:to>
    <xdr:grpSp>
      <xdr:nvGrpSpPr>
        <xdr:cNvPr id="6" name="5 Grupo"/>
        <xdr:cNvGrpSpPr/>
      </xdr:nvGrpSpPr>
      <xdr:grpSpPr>
        <a:xfrm>
          <a:off x="6296479" y="19050"/>
          <a:ext cx="6883895" cy="657225"/>
          <a:chOff x="0" y="0"/>
          <a:chExt cx="5119255" cy="561975"/>
        </a:xfrm>
      </xdr:grpSpPr>
      <xdr:sp macro="" textlink="">
        <xdr:nvSpPr>
          <xdr:cNvPr id="7" name="6 CuadroTexto"/>
          <xdr:cNvSpPr txBox="1"/>
        </xdr:nvSpPr>
        <xdr:spPr>
          <a:xfrm>
            <a:off x="0" y="0"/>
            <a:ext cx="5119255" cy="561975"/>
          </a:xfrm>
          <a:prstGeom prst="rect">
            <a:avLst/>
          </a:prstGeom>
          <a:ln/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9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PEEEP 2017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1F497D">
                    <a:lumMod val="75000"/>
                  </a:srgbClr>
                </a:solidFill>
                <a:effectLst/>
                <a:uLnTx/>
                <a:uFillTx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Evaluación económica simplificada</a:t>
            </a:r>
          </a:p>
          <a:p>
            <a:pPr algn="ctr" eaLnBrk="1" fontAlgn="auto" latinLnBrk="0" hangingPunct="1"/>
            <a:r>
              <a:rPr lang="es-MX" sz="1100" b="1" i="0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Página 2 de 2</a:t>
            </a:r>
            <a:endParaRPr lang="es-CL" sz="1000">
              <a:effectLst/>
            </a:endParaRPr>
          </a:p>
        </xdr:txBody>
      </xdr:sp>
      <xdr:pic>
        <xdr:nvPicPr>
          <xdr:cNvPr id="8" name="7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95750" y="38100"/>
            <a:ext cx="978775" cy="504825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86591</xdr:colOff>
      <xdr:row>33</xdr:row>
      <xdr:rowOff>44161</xdr:rowOff>
    </xdr:from>
    <xdr:to>
      <xdr:col>20</xdr:col>
      <xdr:colOff>406977</xdr:colOff>
      <xdr:row>50</xdr:row>
      <xdr:rowOff>33770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AD69"/>
  <sheetViews>
    <sheetView tabSelected="1" zoomScale="70" zoomScaleNormal="70" workbookViewId="0">
      <selection activeCell="C17" sqref="C17:I17"/>
    </sheetView>
  </sheetViews>
  <sheetFormatPr baseColWidth="10" defaultColWidth="9.1796875" defaultRowHeight="14.5" x14ac:dyDescent="0.35"/>
  <cols>
    <col min="1" max="1" width="7.453125" customWidth="1"/>
    <col min="2" max="2" width="22.453125" customWidth="1"/>
    <col min="3" max="3" width="15.26953125" style="31" customWidth="1"/>
    <col min="4" max="4" width="18.453125" style="1" hidden="1" customWidth="1"/>
    <col min="5" max="5" width="12.7265625" customWidth="1"/>
    <col min="6" max="6" width="16.54296875" style="1" hidden="1" customWidth="1"/>
    <col min="7" max="7" width="12.7265625" customWidth="1"/>
    <col min="8" max="8" width="12.1796875" customWidth="1"/>
    <col min="9" max="9" width="7" customWidth="1"/>
    <col min="10" max="10" width="18.54296875" customWidth="1"/>
    <col min="11" max="11" width="7.26953125" style="1" customWidth="1"/>
    <col min="12" max="12" width="12" customWidth="1"/>
    <col min="13" max="15" width="7.1796875" customWidth="1"/>
    <col min="16" max="16" width="6.54296875" customWidth="1"/>
    <col min="17" max="17" width="7.1796875" customWidth="1"/>
    <col min="18" max="18" width="6.7265625" customWidth="1"/>
    <col min="19" max="19" width="7.1796875" customWidth="1"/>
    <col min="20" max="20" width="6.54296875" customWidth="1"/>
    <col min="21" max="21" width="7" customWidth="1"/>
    <col min="22" max="22" width="11.81640625" bestFit="1" customWidth="1"/>
    <col min="23" max="23" width="12.81640625" hidden="1" customWidth="1"/>
    <col min="24" max="24" width="9.1796875" hidden="1" customWidth="1"/>
  </cols>
  <sheetData>
    <row r="1" spans="1:24" ht="15" x14ac:dyDescent="0.25">
      <c r="A1" s="1"/>
      <c r="B1" s="1"/>
      <c r="E1" s="1"/>
      <c r="G1" s="1"/>
      <c r="H1" s="1"/>
      <c r="I1" s="1"/>
      <c r="J1" s="1"/>
    </row>
    <row r="2" spans="1:24" ht="15" x14ac:dyDescent="0.25">
      <c r="A2" s="1"/>
      <c r="B2" s="1"/>
      <c r="E2" s="1"/>
      <c r="G2" s="1"/>
      <c r="H2" s="1"/>
      <c r="I2" s="1"/>
      <c r="J2" s="1"/>
    </row>
    <row r="3" spans="1:24" ht="15" x14ac:dyDescent="0.25">
      <c r="A3" s="1"/>
      <c r="B3" s="1"/>
      <c r="E3" s="1"/>
      <c r="G3" s="1"/>
      <c r="H3" s="1"/>
      <c r="I3" s="1"/>
    </row>
    <row r="5" spans="1:24" s="1" customFormat="1" ht="20" thickBot="1" x14ac:dyDescent="0.5">
      <c r="A5" s="2" t="s">
        <v>52</v>
      </c>
      <c r="C5" s="31"/>
      <c r="J5" s="2" t="s">
        <v>82</v>
      </c>
      <c r="K5" s="2"/>
    </row>
    <row r="6" spans="1:24" ht="18" thickTop="1" thickBot="1" x14ac:dyDescent="0.45">
      <c r="A6" s="3" t="s">
        <v>32</v>
      </c>
      <c r="B6" s="3"/>
      <c r="C6" s="78"/>
      <c r="D6" s="79"/>
      <c r="E6" s="79"/>
      <c r="F6" s="79"/>
      <c r="G6" s="79"/>
      <c r="H6" s="79"/>
      <c r="I6" s="79"/>
    </row>
    <row r="7" spans="1:24" s="1" customFormat="1" ht="18" thickTop="1" thickBot="1" x14ac:dyDescent="0.45">
      <c r="A7" s="121" t="s">
        <v>51</v>
      </c>
      <c r="B7" s="108" t="s">
        <v>33</v>
      </c>
      <c r="C7" s="115"/>
      <c r="D7" s="116"/>
      <c r="E7" s="116"/>
      <c r="F7" s="116"/>
      <c r="G7" s="116"/>
      <c r="H7" s="116"/>
      <c r="I7" s="117"/>
      <c r="J7" s="3" t="s">
        <v>40</v>
      </c>
      <c r="K7" s="3">
        <v>0</v>
      </c>
      <c r="L7" s="3">
        <v>1</v>
      </c>
      <c r="M7" s="3">
        <f t="shared" ref="M7:U7" si="0">L7+1</f>
        <v>2</v>
      </c>
      <c r="N7" s="3">
        <f t="shared" si="0"/>
        <v>3</v>
      </c>
      <c r="O7" s="3">
        <f t="shared" si="0"/>
        <v>4</v>
      </c>
      <c r="P7" s="3">
        <f t="shared" si="0"/>
        <v>5</v>
      </c>
      <c r="Q7" s="3">
        <f t="shared" si="0"/>
        <v>6</v>
      </c>
      <c r="R7" s="3">
        <f t="shared" si="0"/>
        <v>7</v>
      </c>
      <c r="S7" s="3">
        <f t="shared" si="0"/>
        <v>8</v>
      </c>
      <c r="T7" s="3">
        <f t="shared" si="0"/>
        <v>9</v>
      </c>
      <c r="U7" s="3">
        <f t="shared" si="0"/>
        <v>10</v>
      </c>
    </row>
    <row r="8" spans="1:24" s="1" customFormat="1" ht="15.5" thickTop="1" thickBot="1" x14ac:dyDescent="0.4">
      <c r="A8" s="113"/>
      <c r="B8" s="109"/>
      <c r="C8" s="118"/>
      <c r="D8" s="119"/>
      <c r="E8" s="119"/>
      <c r="F8" s="119"/>
      <c r="G8" s="119"/>
      <c r="H8" s="119"/>
      <c r="I8" s="120"/>
      <c r="J8" t="str">
        <f t="shared" ref="J8" si="1">B30</f>
        <v>Electricidad</v>
      </c>
      <c r="K8" s="17"/>
      <c r="L8" s="39">
        <f>($C44-$E44)*$G30*(1+$E$22)/$I$22/1000000</f>
        <v>0</v>
      </c>
      <c r="M8" s="39">
        <f>L8*(1+$E$22)</f>
        <v>0</v>
      </c>
      <c r="N8" s="39">
        <f t="shared" ref="N8:U8" si="2">M8*(1+$E$22)</f>
        <v>0</v>
      </c>
      <c r="O8" s="39">
        <f t="shared" si="2"/>
        <v>0</v>
      </c>
      <c r="P8" s="39">
        <f t="shared" si="2"/>
        <v>0</v>
      </c>
      <c r="Q8" s="39">
        <f t="shared" si="2"/>
        <v>0</v>
      </c>
      <c r="R8" s="39">
        <f t="shared" si="2"/>
        <v>0</v>
      </c>
      <c r="S8" s="39">
        <f t="shared" si="2"/>
        <v>0</v>
      </c>
      <c r="T8" s="39">
        <f t="shared" si="2"/>
        <v>0</v>
      </c>
      <c r="U8" s="39">
        <f t="shared" si="2"/>
        <v>0</v>
      </c>
      <c r="W8" s="1">
        <v>1</v>
      </c>
      <c r="X8" s="23" t="s">
        <v>73</v>
      </c>
    </row>
    <row r="9" spans="1:24" s="65" customFormat="1" x14ac:dyDescent="0.35">
      <c r="A9" s="113" t="s">
        <v>2</v>
      </c>
      <c r="B9" s="122" t="s">
        <v>35</v>
      </c>
      <c r="C9" s="110"/>
      <c r="D9" s="111"/>
      <c r="E9" s="111"/>
      <c r="F9" s="111"/>
      <c r="G9" s="111"/>
      <c r="H9" s="111"/>
      <c r="I9" s="112"/>
      <c r="J9" s="75" t="s">
        <v>112</v>
      </c>
      <c r="K9" s="17"/>
      <c r="L9" s="39">
        <f>($C45-$E45)*$G31*(1+$E$22)/$I$22/1000000</f>
        <v>0</v>
      </c>
      <c r="M9" s="39">
        <f t="shared" ref="M9:M18" si="3">L9*(1+$E$22)</f>
        <v>0</v>
      </c>
      <c r="N9" s="39">
        <f t="shared" ref="N9:N18" si="4">M9*(1+$E$22)</f>
        <v>0</v>
      </c>
      <c r="O9" s="39">
        <f t="shared" ref="O9:O18" si="5">N9*(1+$E$22)</f>
        <v>0</v>
      </c>
      <c r="P9" s="39">
        <f t="shared" ref="P9:P18" si="6">O9*(1+$E$22)</f>
        <v>0</v>
      </c>
      <c r="Q9" s="39">
        <f t="shared" ref="Q9:Q18" si="7">P9*(1+$E$22)</f>
        <v>0</v>
      </c>
      <c r="R9" s="39">
        <f t="shared" ref="R9:R18" si="8">Q9*(1+$E$22)</f>
        <v>0</v>
      </c>
      <c r="S9" s="39">
        <f t="shared" ref="S9:S18" si="9">R9*(1+$E$22)</f>
        <v>0</v>
      </c>
      <c r="T9" s="39">
        <f t="shared" ref="T9:T18" si="10">S9*(1+$E$22)</f>
        <v>0</v>
      </c>
      <c r="U9" s="39">
        <f t="shared" ref="U9:U18" si="11">T9*(1+$E$22)</f>
        <v>0</v>
      </c>
      <c r="X9" s="23"/>
    </row>
    <row r="10" spans="1:24" s="65" customFormat="1" ht="15" thickBot="1" x14ac:dyDescent="0.4">
      <c r="A10" s="113"/>
      <c r="B10" s="122"/>
      <c r="C10" s="123"/>
      <c r="D10" s="124"/>
      <c r="E10" s="124"/>
      <c r="F10" s="124"/>
      <c r="G10" s="124"/>
      <c r="H10" s="124"/>
      <c r="I10" s="125"/>
      <c r="J10" s="75" t="s">
        <v>113</v>
      </c>
      <c r="K10" s="17"/>
      <c r="L10" s="39">
        <f>($C46-$E46)*$G32*(1+$E$22)/$I$22/1000000</f>
        <v>0</v>
      </c>
      <c r="M10" s="39">
        <f t="shared" si="3"/>
        <v>0</v>
      </c>
      <c r="N10" s="39">
        <f t="shared" si="4"/>
        <v>0</v>
      </c>
      <c r="O10" s="39">
        <f t="shared" si="5"/>
        <v>0</v>
      </c>
      <c r="P10" s="39">
        <f t="shared" si="6"/>
        <v>0</v>
      </c>
      <c r="Q10" s="39">
        <f t="shared" si="7"/>
        <v>0</v>
      </c>
      <c r="R10" s="39">
        <f t="shared" si="8"/>
        <v>0</v>
      </c>
      <c r="S10" s="39">
        <f t="shared" si="9"/>
        <v>0</v>
      </c>
      <c r="T10" s="39">
        <f t="shared" si="10"/>
        <v>0</v>
      </c>
      <c r="U10" s="39">
        <f t="shared" si="11"/>
        <v>0</v>
      </c>
      <c r="X10" s="23"/>
    </row>
    <row r="11" spans="1:24" s="65" customFormat="1" ht="15" thickBot="1" x14ac:dyDescent="0.4">
      <c r="A11" s="31" t="s">
        <v>3</v>
      </c>
      <c r="B11" s="1" t="s">
        <v>53</v>
      </c>
      <c r="C11" s="105"/>
      <c r="D11" s="106"/>
      <c r="E11" s="106"/>
      <c r="F11" s="106"/>
      <c r="G11" s="106"/>
      <c r="H11" s="106"/>
      <c r="I11" s="107"/>
      <c r="J11" s="75" t="s">
        <v>102</v>
      </c>
      <c r="K11" s="17"/>
      <c r="L11" s="39">
        <f>($C47-$E47)*$G33*(1+$E$22)/$I$22/1000000</f>
        <v>0</v>
      </c>
      <c r="M11" s="39">
        <f t="shared" si="3"/>
        <v>0</v>
      </c>
      <c r="N11" s="39">
        <f t="shared" si="4"/>
        <v>0</v>
      </c>
      <c r="O11" s="39">
        <f t="shared" si="5"/>
        <v>0</v>
      </c>
      <c r="P11" s="39">
        <f t="shared" si="6"/>
        <v>0</v>
      </c>
      <c r="Q11" s="39">
        <f t="shared" si="7"/>
        <v>0</v>
      </c>
      <c r="R11" s="39">
        <f t="shared" si="8"/>
        <v>0</v>
      </c>
      <c r="S11" s="39">
        <f t="shared" si="9"/>
        <v>0</v>
      </c>
      <c r="T11" s="39">
        <f t="shared" si="10"/>
        <v>0</v>
      </c>
      <c r="U11" s="39">
        <f t="shared" si="11"/>
        <v>0</v>
      </c>
      <c r="X11" s="23"/>
    </row>
    <row r="12" spans="1:24" s="1" customFormat="1" x14ac:dyDescent="0.35">
      <c r="A12" s="113" t="s">
        <v>8</v>
      </c>
      <c r="B12" s="114" t="s">
        <v>54</v>
      </c>
      <c r="C12" s="115"/>
      <c r="D12" s="116"/>
      <c r="E12" s="116"/>
      <c r="F12" s="116"/>
      <c r="G12" s="116"/>
      <c r="H12" s="116"/>
      <c r="I12" s="117"/>
      <c r="J12" s="75" t="s">
        <v>114</v>
      </c>
      <c r="K12" s="17"/>
      <c r="L12" s="39">
        <f>($C48-$E48)*$G34*(1+$E$22)/$I$22/1000000</f>
        <v>0</v>
      </c>
      <c r="M12" s="39">
        <f t="shared" si="3"/>
        <v>0</v>
      </c>
      <c r="N12" s="39">
        <f t="shared" si="4"/>
        <v>0</v>
      </c>
      <c r="O12" s="39">
        <f t="shared" si="5"/>
        <v>0</v>
      </c>
      <c r="P12" s="39">
        <f t="shared" si="6"/>
        <v>0</v>
      </c>
      <c r="Q12" s="39">
        <f t="shared" si="7"/>
        <v>0</v>
      </c>
      <c r="R12" s="39">
        <f t="shared" si="8"/>
        <v>0</v>
      </c>
      <c r="S12" s="39">
        <f t="shared" si="9"/>
        <v>0</v>
      </c>
      <c r="T12" s="39">
        <f t="shared" si="10"/>
        <v>0</v>
      </c>
      <c r="U12" s="39">
        <f t="shared" si="11"/>
        <v>0</v>
      </c>
      <c r="W12" s="51">
        <f>W8+1</f>
        <v>2</v>
      </c>
      <c r="X12" s="23" t="s">
        <v>74</v>
      </c>
    </row>
    <row r="13" spans="1:24" s="1" customFormat="1" ht="15" thickBot="1" x14ac:dyDescent="0.4">
      <c r="A13" s="113"/>
      <c r="B13" s="114"/>
      <c r="C13" s="118"/>
      <c r="D13" s="119"/>
      <c r="E13" s="119"/>
      <c r="F13" s="119"/>
      <c r="G13" s="119"/>
      <c r="H13" s="119"/>
      <c r="I13" s="120"/>
      <c r="J13" s="75" t="s">
        <v>115</v>
      </c>
      <c r="K13" s="17"/>
      <c r="L13" s="39">
        <f>($C49-$E49)*$G35*(1+$E$22)/$I$22/1000000</f>
        <v>0</v>
      </c>
      <c r="M13" s="39">
        <f t="shared" si="3"/>
        <v>0</v>
      </c>
      <c r="N13" s="39">
        <f t="shared" si="4"/>
        <v>0</v>
      </c>
      <c r="O13" s="39">
        <f t="shared" si="5"/>
        <v>0</v>
      </c>
      <c r="P13" s="39">
        <f t="shared" si="6"/>
        <v>0</v>
      </c>
      <c r="Q13" s="39">
        <f t="shared" si="7"/>
        <v>0</v>
      </c>
      <c r="R13" s="39">
        <f t="shared" si="8"/>
        <v>0</v>
      </c>
      <c r="S13" s="39">
        <f t="shared" si="9"/>
        <v>0</v>
      </c>
      <c r="T13" s="39">
        <f t="shared" si="10"/>
        <v>0</v>
      </c>
      <c r="U13" s="39">
        <f t="shared" si="11"/>
        <v>0</v>
      </c>
      <c r="W13" s="51">
        <f>W12+1</f>
        <v>3</v>
      </c>
      <c r="X13" s="49" t="s">
        <v>75</v>
      </c>
    </row>
    <row r="14" spans="1:24" s="1" customFormat="1" ht="15" thickBot="1" x14ac:dyDescent="0.4">
      <c r="A14" s="49" t="s">
        <v>11</v>
      </c>
      <c r="B14" s="23" t="s">
        <v>36</v>
      </c>
      <c r="C14" s="110"/>
      <c r="D14" s="111"/>
      <c r="E14" s="111"/>
      <c r="F14" s="111"/>
      <c r="G14" s="111"/>
      <c r="H14" s="111"/>
      <c r="I14" s="112"/>
      <c r="J14" s="75" t="s">
        <v>24</v>
      </c>
      <c r="K14" s="17"/>
      <c r="L14" s="39">
        <f>($C50-$E50)*$G36*(1+$E$22)/$I$22/1000000</f>
        <v>0</v>
      </c>
      <c r="M14" s="39">
        <f t="shared" si="3"/>
        <v>0</v>
      </c>
      <c r="N14" s="39">
        <f t="shared" si="4"/>
        <v>0</v>
      </c>
      <c r="O14" s="39">
        <f t="shared" si="5"/>
        <v>0</v>
      </c>
      <c r="P14" s="39">
        <f t="shared" si="6"/>
        <v>0</v>
      </c>
      <c r="Q14" s="39">
        <f t="shared" si="7"/>
        <v>0</v>
      </c>
      <c r="R14" s="39">
        <f t="shared" si="8"/>
        <v>0</v>
      </c>
      <c r="S14" s="39">
        <f t="shared" si="9"/>
        <v>0</v>
      </c>
      <c r="T14" s="39">
        <f t="shared" si="10"/>
        <v>0</v>
      </c>
      <c r="U14" s="39">
        <f t="shared" si="11"/>
        <v>0</v>
      </c>
      <c r="W14" s="51">
        <f>W13+1</f>
        <v>4</v>
      </c>
      <c r="X14" s="49" t="s">
        <v>76</v>
      </c>
    </row>
    <row r="15" spans="1:24" s="1" customFormat="1" ht="15" thickBot="1" x14ac:dyDescent="0.4">
      <c r="A15" s="49" t="s">
        <v>12</v>
      </c>
      <c r="B15" s="80" t="s">
        <v>37</v>
      </c>
      <c r="C15" s="105"/>
      <c r="D15" s="106"/>
      <c r="E15" s="106"/>
      <c r="F15" s="106"/>
      <c r="G15" s="106"/>
      <c r="H15" s="106"/>
      <c r="I15" s="107"/>
      <c r="J15" s="75" t="s">
        <v>109</v>
      </c>
      <c r="K15" s="17"/>
      <c r="L15" s="39">
        <f>($C51-$E51)*$G37*(1+$E$22)/$I$22/1000000</f>
        <v>0</v>
      </c>
      <c r="M15" s="39">
        <f t="shared" si="3"/>
        <v>0</v>
      </c>
      <c r="N15" s="39">
        <f t="shared" si="4"/>
        <v>0</v>
      </c>
      <c r="O15" s="39">
        <f t="shared" si="5"/>
        <v>0</v>
      </c>
      <c r="P15" s="39">
        <f t="shared" si="6"/>
        <v>0</v>
      </c>
      <c r="Q15" s="39">
        <f t="shared" si="7"/>
        <v>0</v>
      </c>
      <c r="R15" s="39">
        <f t="shared" si="8"/>
        <v>0</v>
      </c>
      <c r="S15" s="39">
        <f t="shared" si="9"/>
        <v>0</v>
      </c>
      <c r="T15" s="39">
        <f t="shared" si="10"/>
        <v>0</v>
      </c>
      <c r="U15" s="39">
        <f t="shared" si="11"/>
        <v>0</v>
      </c>
      <c r="W15" s="51">
        <f>W14+1</f>
        <v>5</v>
      </c>
      <c r="X15" s="23" t="s">
        <v>10</v>
      </c>
    </row>
    <row r="16" spans="1:24" s="1" customFormat="1" ht="17.5" thickBot="1" x14ac:dyDescent="0.45">
      <c r="A16" s="3" t="s">
        <v>31</v>
      </c>
      <c r="B16" s="3"/>
      <c r="C16" s="64"/>
      <c r="D16" s="63"/>
      <c r="E16" s="63"/>
      <c r="F16" s="63"/>
      <c r="G16" s="63"/>
      <c r="H16" s="63"/>
      <c r="I16" s="63"/>
      <c r="J16" s="75" t="s">
        <v>108</v>
      </c>
      <c r="K16" s="17"/>
      <c r="L16" s="39">
        <f>($C52-$E52)*$G38*(1+$E$22)/$I$22/1000000</f>
        <v>0</v>
      </c>
      <c r="M16" s="39">
        <f t="shared" si="3"/>
        <v>0</v>
      </c>
      <c r="N16" s="39">
        <f t="shared" si="4"/>
        <v>0</v>
      </c>
      <c r="O16" s="39">
        <f t="shared" si="5"/>
        <v>0</v>
      </c>
      <c r="P16" s="39">
        <f t="shared" si="6"/>
        <v>0</v>
      </c>
      <c r="Q16" s="39">
        <f t="shared" si="7"/>
        <v>0</v>
      </c>
      <c r="R16" s="39">
        <f t="shared" si="8"/>
        <v>0</v>
      </c>
      <c r="S16" s="39">
        <f t="shared" si="9"/>
        <v>0</v>
      </c>
      <c r="T16" s="39">
        <f t="shared" si="10"/>
        <v>0</v>
      </c>
      <c r="U16" s="39">
        <f t="shared" si="11"/>
        <v>0</v>
      </c>
      <c r="W16" s="51">
        <f>W15+1</f>
        <v>6</v>
      </c>
      <c r="X16" s="23" t="s">
        <v>77</v>
      </c>
    </row>
    <row r="17" spans="1:30" s="1" customFormat="1" ht="15.75" thickTop="1" x14ac:dyDescent="0.25">
      <c r="A17" s="1" t="s">
        <v>12</v>
      </c>
      <c r="B17" s="1" t="s">
        <v>34</v>
      </c>
      <c r="C17" s="98"/>
      <c r="D17" s="99"/>
      <c r="E17" s="99"/>
      <c r="F17" s="99"/>
      <c r="G17" s="99"/>
      <c r="H17" s="99"/>
      <c r="I17" s="100"/>
      <c r="J17" s="75" t="s">
        <v>116</v>
      </c>
      <c r="K17" s="17"/>
      <c r="L17" s="39">
        <f>($C53-$E53)*$G39*(1+$E$22)/$I$22/1000000</f>
        <v>0</v>
      </c>
      <c r="M17" s="39">
        <f t="shared" si="3"/>
        <v>0</v>
      </c>
      <c r="N17" s="39">
        <f t="shared" si="4"/>
        <v>0</v>
      </c>
      <c r="O17" s="39">
        <f t="shared" si="5"/>
        <v>0</v>
      </c>
      <c r="P17" s="39">
        <f t="shared" si="6"/>
        <v>0</v>
      </c>
      <c r="Q17" s="39">
        <f t="shared" si="7"/>
        <v>0</v>
      </c>
      <c r="R17" s="39">
        <f t="shared" si="8"/>
        <v>0</v>
      </c>
      <c r="S17" s="39">
        <f t="shared" si="9"/>
        <v>0</v>
      </c>
      <c r="T17" s="39">
        <f t="shared" si="10"/>
        <v>0</v>
      </c>
      <c r="U17" s="39">
        <f t="shared" si="11"/>
        <v>0</v>
      </c>
      <c r="W17" s="51">
        <f t="shared" ref="W17:W20" si="12">W16+1</f>
        <v>7</v>
      </c>
      <c r="X17" s="23" t="s">
        <v>78</v>
      </c>
    </row>
    <row r="18" spans="1:30" ht="15" x14ac:dyDescent="0.25">
      <c r="J18" s="1">
        <f>B40</f>
        <v>0</v>
      </c>
      <c r="K18" s="17"/>
      <c r="L18" s="39">
        <f>($C54-$E54)*$G40*(1+$E$22)/$I$22/1000000</f>
        <v>0</v>
      </c>
      <c r="M18" s="39">
        <f t="shared" si="3"/>
        <v>0</v>
      </c>
      <c r="N18" s="39">
        <f t="shared" si="4"/>
        <v>0</v>
      </c>
      <c r="O18" s="39">
        <f t="shared" si="5"/>
        <v>0</v>
      </c>
      <c r="P18" s="39">
        <f t="shared" si="6"/>
        <v>0</v>
      </c>
      <c r="Q18" s="39">
        <f t="shared" si="7"/>
        <v>0</v>
      </c>
      <c r="R18" s="39">
        <f t="shared" si="8"/>
        <v>0</v>
      </c>
      <c r="S18" s="39">
        <f t="shared" si="9"/>
        <v>0</v>
      </c>
      <c r="T18" s="39">
        <f t="shared" si="10"/>
        <v>0</v>
      </c>
      <c r="U18" s="39">
        <f t="shared" si="11"/>
        <v>0</v>
      </c>
      <c r="W18" s="51">
        <f t="shared" si="12"/>
        <v>8</v>
      </c>
      <c r="X18" s="23" t="s">
        <v>79</v>
      </c>
    </row>
    <row r="19" spans="1:30" ht="17.5" thickBot="1" x14ac:dyDescent="0.45">
      <c r="A19" s="3" t="s">
        <v>4</v>
      </c>
      <c r="B19" s="3"/>
      <c r="C19" s="32"/>
      <c r="D19" s="3"/>
      <c r="E19" s="3"/>
      <c r="F19" s="3"/>
      <c r="G19" s="3"/>
      <c r="H19" s="3"/>
      <c r="I19" s="3"/>
      <c r="J19" s="1" t="s">
        <v>55</v>
      </c>
      <c r="K19" s="18">
        <f>-E25/I22/1000/1000</f>
        <v>0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W19" s="51">
        <f t="shared" si="12"/>
        <v>9</v>
      </c>
      <c r="X19" s="23" t="s">
        <v>84</v>
      </c>
    </row>
    <row r="20" spans="1:30" s="1" customFormat="1" ht="16.5" thickTop="1" thickBot="1" x14ac:dyDescent="0.3">
      <c r="A20" s="5" t="s">
        <v>16</v>
      </c>
      <c r="B20" s="5" t="s">
        <v>13</v>
      </c>
      <c r="C20" s="33" t="s">
        <v>14</v>
      </c>
      <c r="D20" s="5"/>
      <c r="E20" s="5" t="s">
        <v>15</v>
      </c>
      <c r="F20" s="5"/>
      <c r="G20" s="5" t="s">
        <v>38</v>
      </c>
      <c r="H20" s="5"/>
      <c r="I20" s="5"/>
      <c r="J20" s="10" t="s">
        <v>61</v>
      </c>
      <c r="K20" s="19">
        <f>SUM(K8:K19)</f>
        <v>0</v>
      </c>
      <c r="L20" s="22">
        <f t="shared" ref="L20:U20" si="13">SUM(L8:L19)</f>
        <v>0</v>
      </c>
      <c r="M20" s="22">
        <f t="shared" si="13"/>
        <v>0</v>
      </c>
      <c r="N20" s="22">
        <f t="shared" si="13"/>
        <v>0</v>
      </c>
      <c r="O20" s="22">
        <f t="shared" si="13"/>
        <v>0</v>
      </c>
      <c r="P20" s="22">
        <f t="shared" si="13"/>
        <v>0</v>
      </c>
      <c r="Q20" s="22">
        <f t="shared" si="13"/>
        <v>0</v>
      </c>
      <c r="R20" s="22">
        <f t="shared" si="13"/>
        <v>0</v>
      </c>
      <c r="S20" s="22">
        <f t="shared" si="13"/>
        <v>0</v>
      </c>
      <c r="T20" s="22">
        <f t="shared" si="13"/>
        <v>0</v>
      </c>
      <c r="U20" s="22">
        <f t="shared" si="13"/>
        <v>0</v>
      </c>
      <c r="W20" s="51">
        <f t="shared" si="12"/>
        <v>10</v>
      </c>
      <c r="X20" s="23" t="s">
        <v>85</v>
      </c>
    </row>
    <row r="21" spans="1:30" s="1" customFormat="1" ht="15.75" thickBot="1" x14ac:dyDescent="0.3">
      <c r="A21" s="5"/>
      <c r="B21" s="5"/>
      <c r="C21" s="33"/>
      <c r="D21" s="5"/>
      <c r="E21" s="5"/>
      <c r="F21" s="5"/>
      <c r="G21" s="5"/>
      <c r="H21" s="5"/>
      <c r="I21" s="5"/>
      <c r="J21" s="10" t="s">
        <v>72</v>
      </c>
      <c r="K21" s="22">
        <f>+K20</f>
        <v>0</v>
      </c>
      <c r="L21" s="22">
        <f>+L20*(1-$E$26)^L7</f>
        <v>0</v>
      </c>
      <c r="M21" s="22">
        <f t="shared" ref="M21:U21" si="14">+M20*(1-$E$26)^M7</f>
        <v>0</v>
      </c>
      <c r="N21" s="22">
        <f t="shared" si="14"/>
        <v>0</v>
      </c>
      <c r="O21" s="22">
        <f t="shared" si="14"/>
        <v>0</v>
      </c>
      <c r="P21" s="22">
        <f t="shared" si="14"/>
        <v>0</v>
      </c>
      <c r="Q21" s="22">
        <f t="shared" si="14"/>
        <v>0</v>
      </c>
      <c r="R21" s="22">
        <f t="shared" si="14"/>
        <v>0</v>
      </c>
      <c r="S21" s="22">
        <f t="shared" si="14"/>
        <v>0</v>
      </c>
      <c r="T21" s="22">
        <f t="shared" si="14"/>
        <v>0</v>
      </c>
      <c r="U21" s="22">
        <f t="shared" si="14"/>
        <v>0</v>
      </c>
    </row>
    <row r="22" spans="1:30" x14ac:dyDescent="0.35">
      <c r="A22" t="s">
        <v>2</v>
      </c>
      <c r="B22" t="s">
        <v>0</v>
      </c>
      <c r="C22" s="31" t="s">
        <v>1</v>
      </c>
      <c r="E22" s="15">
        <v>4.4999999999999998E-2</v>
      </c>
      <c r="F22" s="15"/>
      <c r="G22" t="s">
        <v>21</v>
      </c>
      <c r="I22" s="26">
        <v>1</v>
      </c>
      <c r="J22" t="s">
        <v>64</v>
      </c>
      <c r="K22" s="12">
        <f>K20</f>
        <v>0</v>
      </c>
      <c r="L22" s="12">
        <f>K22+L21</f>
        <v>0</v>
      </c>
      <c r="M22" s="12">
        <f>L22+M21</f>
        <v>0</v>
      </c>
      <c r="N22" s="12">
        <f t="shared" ref="N22:U22" si="15">M22+N21</f>
        <v>0</v>
      </c>
      <c r="O22" s="12">
        <f t="shared" si="15"/>
        <v>0</v>
      </c>
      <c r="P22" s="12">
        <f t="shared" si="15"/>
        <v>0</v>
      </c>
      <c r="Q22" s="12">
        <f t="shared" si="15"/>
        <v>0</v>
      </c>
      <c r="R22" s="12">
        <f t="shared" si="15"/>
        <v>0</v>
      </c>
      <c r="S22" s="12">
        <f t="shared" si="15"/>
        <v>0</v>
      </c>
      <c r="T22" s="12">
        <f t="shared" si="15"/>
        <v>0</v>
      </c>
      <c r="U22" s="12">
        <f t="shared" si="15"/>
        <v>0</v>
      </c>
    </row>
    <row r="23" spans="1:30" ht="15" x14ac:dyDescent="0.25">
      <c r="A23" s="1" t="s">
        <v>3</v>
      </c>
      <c r="B23" t="s">
        <v>6</v>
      </c>
      <c r="C23" s="31" t="s">
        <v>7</v>
      </c>
      <c r="E23" s="9">
        <v>0.1</v>
      </c>
      <c r="F23" s="9"/>
      <c r="G23" t="s">
        <v>21</v>
      </c>
    </row>
    <row r="24" spans="1:30" ht="20" thickBot="1" x14ac:dyDescent="0.5">
      <c r="A24" s="1" t="s">
        <v>8</v>
      </c>
      <c r="B24" t="s">
        <v>9</v>
      </c>
      <c r="C24" s="31" t="s">
        <v>10</v>
      </c>
      <c r="E24" s="28">
        <v>10</v>
      </c>
      <c r="F24" s="28"/>
      <c r="G24" t="s">
        <v>22</v>
      </c>
      <c r="J24" s="2" t="s">
        <v>83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30" ht="18.75" thickTop="1" thickBot="1" x14ac:dyDescent="0.35">
      <c r="A25" s="1" t="s">
        <v>11</v>
      </c>
      <c r="B25" s="1" t="s">
        <v>57</v>
      </c>
      <c r="C25" s="31" t="s">
        <v>56</v>
      </c>
      <c r="E25" s="69"/>
      <c r="F25" s="29"/>
      <c r="G25" s="1" t="s">
        <v>23</v>
      </c>
      <c r="J25" s="3" t="s">
        <v>67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AD25" s="1"/>
    </row>
    <row r="26" spans="1:30" s="1" customFormat="1" ht="15" thickTop="1" x14ac:dyDescent="0.35">
      <c r="A26" s="1" t="s">
        <v>12</v>
      </c>
      <c r="B26" t="s">
        <v>69</v>
      </c>
      <c r="C26" s="34" t="s">
        <v>71</v>
      </c>
      <c r="D26" s="7"/>
      <c r="E26" s="20">
        <v>3.5000000000000003E-2</v>
      </c>
      <c r="F26" s="20"/>
      <c r="G26" s="7" t="s">
        <v>21</v>
      </c>
      <c r="J26" s="4" t="s">
        <v>5</v>
      </c>
      <c r="K26" s="103">
        <f ca="1">NPV(E23,INDIRECT(U26))+K21</f>
        <v>0</v>
      </c>
      <c r="L26" s="104"/>
      <c r="M26" t="s">
        <v>70</v>
      </c>
      <c r="Q26"/>
      <c r="R26"/>
      <c r="S26"/>
      <c r="T26"/>
      <c r="U26" s="52" t="str">
        <f>CONCATENATE("L21:",VLOOKUP(E24,W8:X20,2,FALSE),21)</f>
        <v>L21:U21</v>
      </c>
    </row>
    <row r="27" spans="1:30" ht="15" x14ac:dyDescent="0.25">
      <c r="J27" s="4" t="s">
        <v>59</v>
      </c>
      <c r="L27" s="11" t="e">
        <f ca="1">IRR(INDIRECT(U27))</f>
        <v>#NUM!</v>
      </c>
      <c r="M27" t="s">
        <v>63</v>
      </c>
      <c r="O27" s="1"/>
      <c r="P27" s="1"/>
      <c r="Q27" s="24"/>
      <c r="S27" s="1"/>
      <c r="T27" s="1"/>
      <c r="U27" s="53" t="str">
        <f>CONCATENATE("K21:",VLOOKUP(E24,W8:X20,2,FALSE),21)</f>
        <v>K21:U21</v>
      </c>
      <c r="V27" s="1"/>
    </row>
    <row r="28" spans="1:30" ht="47.25" customHeight="1" thickBot="1" x14ac:dyDescent="0.45">
      <c r="A28" s="55" t="s">
        <v>65</v>
      </c>
      <c r="B28" s="54"/>
      <c r="C28" s="101" t="s">
        <v>111</v>
      </c>
      <c r="D28" s="102"/>
      <c r="E28" s="102"/>
      <c r="F28" s="102"/>
      <c r="G28" s="102"/>
      <c r="H28" s="102"/>
      <c r="I28" s="3"/>
      <c r="J28" s="4" t="s">
        <v>62</v>
      </c>
      <c r="L28" s="25" t="e">
        <f>FORECAST(0,K7:U7,K22:U22)</f>
        <v>#DIV/0!</v>
      </c>
      <c r="M28" t="s">
        <v>60</v>
      </c>
      <c r="P28" s="9"/>
    </row>
    <row r="29" spans="1:30" ht="15.65" thickTop="1" thickBot="1" x14ac:dyDescent="0.4">
      <c r="A29" s="5" t="s">
        <v>16</v>
      </c>
      <c r="B29" s="5" t="s">
        <v>13</v>
      </c>
      <c r="C29" s="33" t="s">
        <v>28</v>
      </c>
      <c r="D29" s="5"/>
      <c r="E29" s="5"/>
      <c r="F29" s="5"/>
      <c r="G29" s="8" t="s">
        <v>39</v>
      </c>
      <c r="H29" s="5" t="s">
        <v>38</v>
      </c>
      <c r="I29" s="5"/>
    </row>
    <row r="30" spans="1:30" ht="19" customHeight="1" thickBot="1" x14ac:dyDescent="0.45">
      <c r="A30" t="s">
        <v>12</v>
      </c>
      <c r="B30" t="s">
        <v>26</v>
      </c>
      <c r="C30" s="35">
        <v>1</v>
      </c>
      <c r="D30" s="16"/>
      <c r="E30" s="6" t="str">
        <f t="shared" ref="E30" si="16">CONCATENATE("[kWh/",H30,"]")</f>
        <v>[kWh/kWh]</v>
      </c>
      <c r="F30" s="6"/>
      <c r="G30" s="27"/>
      <c r="H30" t="s">
        <v>29</v>
      </c>
      <c r="J30" s="3" t="s">
        <v>68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30" s="65" customFormat="1" ht="19" hidden="1" customHeight="1" thickTop="1" thickBot="1" x14ac:dyDescent="0.45">
      <c r="A31" s="1" t="s">
        <v>17</v>
      </c>
      <c r="B31" s="75" t="s">
        <v>112</v>
      </c>
      <c r="C31" s="72">
        <v>16.049399999999999</v>
      </c>
      <c r="D31" s="77" t="s">
        <v>117</v>
      </c>
      <c r="E31" s="77" t="s">
        <v>117</v>
      </c>
      <c r="F31" s="67"/>
      <c r="G31" s="68"/>
      <c r="H31" s="65" t="s">
        <v>105</v>
      </c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</row>
    <row r="32" spans="1:30" s="65" customFormat="1" ht="19" customHeight="1" thickTop="1" thickBot="1" x14ac:dyDescent="0.45">
      <c r="A32" s="1" t="s">
        <v>18</v>
      </c>
      <c r="B32" s="75" t="s">
        <v>113</v>
      </c>
      <c r="C32" s="77">
        <v>7.73</v>
      </c>
      <c r="D32" s="77" t="s">
        <v>118</v>
      </c>
      <c r="E32" s="77" t="s">
        <v>119</v>
      </c>
      <c r="F32" s="67"/>
      <c r="G32" s="68"/>
      <c r="H32" s="7" t="s">
        <v>73</v>
      </c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</row>
    <row r="33" spans="1:21" s="65" customFormat="1" ht="19" customHeight="1" thickTop="1" thickBot="1" x14ac:dyDescent="0.45">
      <c r="A33" s="65" t="s">
        <v>19</v>
      </c>
      <c r="B33" s="75" t="s">
        <v>102</v>
      </c>
      <c r="C33" s="77">
        <v>10.64</v>
      </c>
      <c r="D33" s="77" t="s">
        <v>119</v>
      </c>
      <c r="E33" s="77" t="s">
        <v>119</v>
      </c>
      <c r="F33" s="67"/>
      <c r="G33" s="68"/>
      <c r="H33" s="7" t="s">
        <v>73</v>
      </c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</row>
    <row r="34" spans="1:21" ht="19" customHeight="1" thickTop="1" x14ac:dyDescent="0.35">
      <c r="A34" s="1" t="s">
        <v>20</v>
      </c>
      <c r="B34" s="75" t="s">
        <v>149</v>
      </c>
      <c r="C34" s="77">
        <v>11.32</v>
      </c>
      <c r="D34" s="77" t="s">
        <v>119</v>
      </c>
      <c r="E34" s="77" t="s">
        <v>119</v>
      </c>
      <c r="F34" s="6"/>
      <c r="G34" s="27"/>
      <c r="H34" t="s">
        <v>73</v>
      </c>
    </row>
    <row r="35" spans="1:21" ht="19" customHeight="1" x14ac:dyDescent="0.35">
      <c r="A35" s="1" t="s">
        <v>20</v>
      </c>
      <c r="B35" s="75" t="s">
        <v>115</v>
      </c>
      <c r="C35" s="77">
        <v>11.53</v>
      </c>
      <c r="D35" s="77" t="s">
        <v>119</v>
      </c>
      <c r="E35" s="77" t="s">
        <v>119</v>
      </c>
      <c r="F35" s="6"/>
      <c r="G35" s="27"/>
      <c r="H35" t="s">
        <v>73</v>
      </c>
    </row>
    <row r="36" spans="1:21" s="65" customFormat="1" ht="18" customHeight="1" thickBot="1" x14ac:dyDescent="0.35">
      <c r="A36" s="1" t="s">
        <v>25</v>
      </c>
      <c r="B36" s="75" t="s">
        <v>24</v>
      </c>
      <c r="C36" s="77">
        <v>10.86</v>
      </c>
      <c r="D36" s="77" t="s">
        <v>120</v>
      </c>
      <c r="E36" s="77" t="s">
        <v>120</v>
      </c>
      <c r="F36" s="67"/>
      <c r="G36" s="68"/>
      <c r="H36" s="65" t="s">
        <v>105</v>
      </c>
      <c r="I36" s="71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</row>
    <row r="37" spans="1:21" s="1" customFormat="1" ht="15.75" thickTop="1" x14ac:dyDescent="0.25">
      <c r="A37" s="1" t="s">
        <v>27</v>
      </c>
      <c r="B37" s="75" t="s">
        <v>109</v>
      </c>
      <c r="C37" s="77">
        <v>10.45</v>
      </c>
      <c r="D37" s="77" t="s">
        <v>119</v>
      </c>
      <c r="E37" s="77" t="s">
        <v>119</v>
      </c>
      <c r="F37" s="6"/>
      <c r="G37" s="27"/>
      <c r="H37" s="1" t="s">
        <v>73</v>
      </c>
    </row>
    <row r="38" spans="1:21" ht="15" customHeight="1" x14ac:dyDescent="0.35">
      <c r="A38" s="75" t="s">
        <v>41</v>
      </c>
      <c r="B38" s="75" t="s">
        <v>108</v>
      </c>
      <c r="C38" s="77">
        <v>4.07</v>
      </c>
      <c r="D38" s="77" t="s">
        <v>121</v>
      </c>
      <c r="E38" s="77" t="s">
        <v>121</v>
      </c>
      <c r="F38" s="6"/>
      <c r="G38" s="27"/>
      <c r="H38" t="s">
        <v>30</v>
      </c>
      <c r="J38" s="1"/>
      <c r="L38" s="1"/>
    </row>
    <row r="39" spans="1:21" ht="15" x14ac:dyDescent="0.25">
      <c r="A39" s="75" t="s">
        <v>42</v>
      </c>
      <c r="B39" s="75" t="s">
        <v>116</v>
      </c>
      <c r="C39" s="72">
        <v>5</v>
      </c>
      <c r="D39" s="77" t="s">
        <v>121</v>
      </c>
      <c r="E39" s="77" t="s">
        <v>121</v>
      </c>
      <c r="F39" s="6"/>
      <c r="G39" s="27"/>
      <c r="H39" t="s">
        <v>30</v>
      </c>
      <c r="J39" s="1"/>
      <c r="L39" s="1"/>
    </row>
    <row r="40" spans="1:21" ht="15" customHeight="1" x14ac:dyDescent="0.25">
      <c r="A40" s="75" t="s">
        <v>43</v>
      </c>
      <c r="B40" s="28"/>
      <c r="C40" s="74"/>
      <c r="D40" s="73"/>
      <c r="E40" s="73"/>
      <c r="F40" s="6"/>
      <c r="G40" s="27"/>
      <c r="H40" s="28"/>
      <c r="J40" s="1"/>
      <c r="L40" s="1"/>
    </row>
    <row r="41" spans="1:21" ht="15" x14ac:dyDescent="0.25">
      <c r="J41" s="1"/>
      <c r="L41" s="1"/>
    </row>
    <row r="42" spans="1:21" ht="20" thickBot="1" x14ac:dyDescent="0.5">
      <c r="A42" s="2" t="s">
        <v>66</v>
      </c>
      <c r="B42" s="3"/>
      <c r="C42" s="32"/>
      <c r="D42" s="3"/>
      <c r="E42" s="3"/>
      <c r="F42" s="3"/>
      <c r="G42" s="3"/>
      <c r="H42" s="3"/>
      <c r="I42" s="3"/>
      <c r="J42" s="1"/>
      <c r="L42" s="1"/>
    </row>
    <row r="43" spans="1:21" ht="16.5" thickTop="1" thickBot="1" x14ac:dyDescent="0.3">
      <c r="A43" s="5" t="s">
        <v>16</v>
      </c>
      <c r="B43" s="5" t="s">
        <v>13</v>
      </c>
      <c r="C43" s="33" t="s">
        <v>50</v>
      </c>
      <c r="D43" s="8"/>
      <c r="E43" s="5" t="s">
        <v>49</v>
      </c>
      <c r="F43" s="5"/>
      <c r="G43" s="5" t="s">
        <v>38</v>
      </c>
      <c r="H43" s="5" t="s">
        <v>58</v>
      </c>
      <c r="I43" s="5"/>
      <c r="J43" s="1"/>
      <c r="L43" s="1"/>
    </row>
    <row r="44" spans="1:21" x14ac:dyDescent="0.35">
      <c r="A44" t="s">
        <v>41</v>
      </c>
      <c r="B44" t="str">
        <f>B30</f>
        <v>Electricidad</v>
      </c>
      <c r="C44" s="86"/>
      <c r="D44" s="87"/>
      <c r="E44" s="88"/>
      <c r="F44" s="30">
        <f>E44*C30</f>
        <v>0</v>
      </c>
      <c r="G44" s="6" t="str">
        <f>CONCATENATE("[",H30,"/año]")</f>
        <v>[kWh/año]</v>
      </c>
      <c r="H44" s="14">
        <f>(C44-E44)*C30</f>
        <v>0</v>
      </c>
      <c r="I44" s="13">
        <f t="shared" ref="I44:I54" si="17">IF(C44=0,0,(C44-E44)/C44)</f>
        <v>0</v>
      </c>
      <c r="J44" s="1"/>
      <c r="L44" s="1"/>
    </row>
    <row r="45" spans="1:21" s="75" customFormat="1" ht="15" hidden="1" x14ac:dyDescent="0.25">
      <c r="A45" s="1" t="s">
        <v>42</v>
      </c>
      <c r="B45" s="75" t="s">
        <v>112</v>
      </c>
      <c r="C45" s="36"/>
      <c r="D45" s="70"/>
      <c r="E45" s="42"/>
      <c r="F45" s="30">
        <f>E45*C31</f>
        <v>0</v>
      </c>
      <c r="G45" s="67" t="str">
        <f>CONCATENATE("[",H31,"/año]")</f>
        <v>[m3/año]</v>
      </c>
      <c r="H45" s="14">
        <f>(C45-E45)*C31</f>
        <v>0</v>
      </c>
      <c r="I45" s="13">
        <f t="shared" si="17"/>
        <v>0</v>
      </c>
    </row>
    <row r="46" spans="1:21" s="75" customFormat="1" x14ac:dyDescent="0.35">
      <c r="A46" s="1" t="s">
        <v>43</v>
      </c>
      <c r="B46" s="75" t="s">
        <v>113</v>
      </c>
      <c r="C46" s="36"/>
      <c r="D46" s="70"/>
      <c r="E46" s="88"/>
      <c r="F46" s="30">
        <f t="shared" ref="F46:F54" si="18">E46*C32</f>
        <v>0</v>
      </c>
      <c r="G46" s="67" t="str">
        <f t="shared" ref="G46:G54" si="19">CONCATENATE("[",H32,"/año]")</f>
        <v>[L/año]</v>
      </c>
      <c r="H46" s="14">
        <f t="shared" ref="H46:H54" si="20">(C46-E46)*C32</f>
        <v>0</v>
      </c>
      <c r="I46" s="13">
        <f t="shared" si="17"/>
        <v>0</v>
      </c>
    </row>
    <row r="47" spans="1:21" s="75" customFormat="1" ht="15" x14ac:dyDescent="0.25">
      <c r="A47" s="1" t="s">
        <v>44</v>
      </c>
      <c r="B47" s="75" t="s">
        <v>102</v>
      </c>
      <c r="C47" s="36"/>
      <c r="D47" s="70"/>
      <c r="E47" s="42"/>
      <c r="F47" s="30">
        <f>E47*C33</f>
        <v>0</v>
      </c>
      <c r="G47" s="67" t="str">
        <f t="shared" si="19"/>
        <v>[L/año]</v>
      </c>
      <c r="H47" s="14">
        <f t="shared" si="20"/>
        <v>0</v>
      </c>
      <c r="I47" s="13">
        <f t="shared" si="17"/>
        <v>0</v>
      </c>
    </row>
    <row r="48" spans="1:21" x14ac:dyDescent="0.35">
      <c r="A48" s="1" t="s">
        <v>45</v>
      </c>
      <c r="B48" s="75" t="s">
        <v>149</v>
      </c>
      <c r="C48" s="36"/>
      <c r="D48" s="70"/>
      <c r="E48" s="42"/>
      <c r="F48" s="30">
        <f t="shared" si="18"/>
        <v>0</v>
      </c>
      <c r="G48" s="6" t="str">
        <f t="shared" si="19"/>
        <v>[L/año]</v>
      </c>
      <c r="H48" s="14">
        <f t="shared" si="20"/>
        <v>0</v>
      </c>
      <c r="I48" s="13">
        <f t="shared" si="17"/>
        <v>0</v>
      </c>
      <c r="J48" s="1"/>
      <c r="L48" s="1"/>
    </row>
    <row r="49" spans="1:12" x14ac:dyDescent="0.35">
      <c r="A49" s="1" t="s">
        <v>46</v>
      </c>
      <c r="B49" s="75" t="s">
        <v>115</v>
      </c>
      <c r="C49" s="36"/>
      <c r="D49" s="70">
        <f t="shared" ref="D49:D54" si="21">C49*C35</f>
        <v>0</v>
      </c>
      <c r="E49" s="42"/>
      <c r="F49" s="30">
        <f t="shared" si="18"/>
        <v>0</v>
      </c>
      <c r="G49" s="6" t="str">
        <f t="shared" si="19"/>
        <v>[L/año]</v>
      </c>
      <c r="H49" s="14">
        <f t="shared" si="20"/>
        <v>0</v>
      </c>
      <c r="I49" s="13">
        <f t="shared" si="17"/>
        <v>0</v>
      </c>
      <c r="J49" s="1"/>
      <c r="L49" s="1"/>
    </row>
    <row r="50" spans="1:12" ht="15" x14ac:dyDescent="0.25">
      <c r="A50" s="1" t="s">
        <v>47</v>
      </c>
      <c r="B50" s="75" t="s">
        <v>24</v>
      </c>
      <c r="C50" s="36"/>
      <c r="D50" s="70">
        <f t="shared" si="21"/>
        <v>0</v>
      </c>
      <c r="E50" s="42"/>
      <c r="F50" s="30">
        <f t="shared" si="18"/>
        <v>0</v>
      </c>
      <c r="G50" s="6" t="str">
        <f t="shared" si="19"/>
        <v>[m3/año]</v>
      </c>
      <c r="H50" s="14">
        <f t="shared" si="20"/>
        <v>0</v>
      </c>
      <c r="I50" s="13">
        <f t="shared" si="17"/>
        <v>0</v>
      </c>
      <c r="J50" s="1"/>
      <c r="L50" s="1"/>
    </row>
    <row r="51" spans="1:12" ht="15" x14ac:dyDescent="0.25">
      <c r="A51" s="1" t="s">
        <v>48</v>
      </c>
      <c r="B51" s="75" t="s">
        <v>109</v>
      </c>
      <c r="C51" s="36"/>
      <c r="D51" s="70">
        <f t="shared" si="21"/>
        <v>0</v>
      </c>
      <c r="E51" s="42"/>
      <c r="F51" s="30">
        <f t="shared" si="18"/>
        <v>0</v>
      </c>
      <c r="G51" s="6" t="str">
        <f t="shared" si="19"/>
        <v>[L/año]</v>
      </c>
      <c r="H51" s="14">
        <f t="shared" si="20"/>
        <v>0</v>
      </c>
      <c r="I51" s="13">
        <f t="shared" si="17"/>
        <v>0</v>
      </c>
      <c r="J51" s="1"/>
    </row>
    <row r="52" spans="1:12" x14ac:dyDescent="0.35">
      <c r="A52" s="76" t="s">
        <v>122</v>
      </c>
      <c r="B52" s="75" t="s">
        <v>108</v>
      </c>
      <c r="C52" s="36"/>
      <c r="D52" s="70">
        <f t="shared" si="21"/>
        <v>0</v>
      </c>
      <c r="E52" s="42"/>
      <c r="F52" s="30">
        <f t="shared" si="18"/>
        <v>0</v>
      </c>
      <c r="G52" s="6" t="str">
        <f t="shared" si="19"/>
        <v>[kg/año]</v>
      </c>
      <c r="H52" s="14">
        <f t="shared" si="20"/>
        <v>0</v>
      </c>
      <c r="I52" s="13">
        <f t="shared" si="17"/>
        <v>0</v>
      </c>
      <c r="J52" s="1"/>
    </row>
    <row r="53" spans="1:12" ht="15" x14ac:dyDescent="0.25">
      <c r="A53" s="76" t="s">
        <v>123</v>
      </c>
      <c r="B53" s="75" t="s">
        <v>116</v>
      </c>
      <c r="C53" s="36"/>
      <c r="D53" s="70">
        <f t="shared" si="21"/>
        <v>0</v>
      </c>
      <c r="E53" s="42"/>
      <c r="F53" s="30">
        <f t="shared" si="18"/>
        <v>0</v>
      </c>
      <c r="G53" s="6" t="str">
        <f t="shared" si="19"/>
        <v>[kg/año]</v>
      </c>
      <c r="H53" s="14">
        <f t="shared" si="20"/>
        <v>0</v>
      </c>
      <c r="I53" s="13">
        <f t="shared" si="17"/>
        <v>0</v>
      </c>
      <c r="J53" s="1"/>
    </row>
    <row r="54" spans="1:12" ht="15" x14ac:dyDescent="0.25">
      <c r="A54" s="76" t="s">
        <v>124</v>
      </c>
      <c r="B54" s="1">
        <f>B40</f>
        <v>0</v>
      </c>
      <c r="C54" s="38"/>
      <c r="D54" s="70">
        <f t="shared" si="21"/>
        <v>0</v>
      </c>
      <c r="E54" s="37">
        <v>0</v>
      </c>
      <c r="F54" s="30">
        <f t="shared" si="18"/>
        <v>0</v>
      </c>
      <c r="G54" s="28" t="str">
        <f t="shared" si="19"/>
        <v>[/año]</v>
      </c>
      <c r="H54" s="14">
        <f t="shared" si="20"/>
        <v>0</v>
      </c>
      <c r="I54" s="13">
        <f t="shared" si="17"/>
        <v>0</v>
      </c>
      <c r="J54" s="1"/>
    </row>
    <row r="55" spans="1:12" ht="48" customHeight="1" x14ac:dyDescent="0.25">
      <c r="A55" s="1"/>
      <c r="C55" s="40" t="s">
        <v>80</v>
      </c>
      <c r="D55" s="41"/>
      <c r="E55" s="41" t="s">
        <v>81</v>
      </c>
      <c r="F55" s="43"/>
      <c r="G55" s="44"/>
      <c r="H55" s="41" t="s">
        <v>58</v>
      </c>
      <c r="I55" s="44"/>
      <c r="J55" s="1"/>
    </row>
    <row r="56" spans="1:12" ht="15" x14ac:dyDescent="0.25">
      <c r="C56" s="46">
        <f>SUM(D44:D54)</f>
        <v>0</v>
      </c>
      <c r="D56" s="45"/>
      <c r="E56" s="45">
        <f>SUM(F44:F54)</f>
        <v>0</v>
      </c>
      <c r="F56" s="47"/>
      <c r="G56" s="48"/>
      <c r="H56" s="45">
        <f>C56-E56</f>
        <v>0</v>
      </c>
      <c r="I56" s="44"/>
      <c r="J56" s="1"/>
    </row>
    <row r="57" spans="1:12" ht="15" x14ac:dyDescent="0.25">
      <c r="H57" s="1"/>
      <c r="I57" s="1"/>
      <c r="J57" s="1"/>
    </row>
    <row r="58" spans="1:12" ht="15" x14ac:dyDescent="0.25">
      <c r="J58" s="1"/>
    </row>
    <row r="59" spans="1:12" ht="15" x14ac:dyDescent="0.25">
      <c r="H59" s="50"/>
      <c r="J59" s="1"/>
    </row>
    <row r="60" spans="1:12" ht="15" x14ac:dyDescent="0.25">
      <c r="J60" s="1"/>
    </row>
    <row r="61" spans="1:12" x14ac:dyDescent="0.35">
      <c r="J61" s="1"/>
    </row>
    <row r="62" spans="1:12" x14ac:dyDescent="0.35">
      <c r="J62" s="1"/>
    </row>
    <row r="63" spans="1:12" x14ac:dyDescent="0.35">
      <c r="J63" s="1"/>
    </row>
    <row r="64" spans="1:12" x14ac:dyDescent="0.35">
      <c r="J64" s="1"/>
    </row>
    <row r="65" spans="10:10" x14ac:dyDescent="0.35">
      <c r="J65" s="1"/>
    </row>
    <row r="66" spans="10:10" x14ac:dyDescent="0.35">
      <c r="J66" s="1"/>
    </row>
    <row r="67" spans="10:10" x14ac:dyDescent="0.35">
      <c r="J67" s="1"/>
    </row>
    <row r="68" spans="10:10" x14ac:dyDescent="0.35">
      <c r="J68" s="1"/>
    </row>
    <row r="69" spans="10:10" x14ac:dyDescent="0.35">
      <c r="J69" s="1"/>
    </row>
  </sheetData>
  <sheetProtection password="A3E7" sheet="1" objects="1" scenarios="1" selectLockedCells="1"/>
  <protectedRanges>
    <protectedRange password="8BCE" sqref="C17:D17 C14:E14 B40:D40 H40 E24:F25 C12:D13 G15:I15 C7:I11 G30:G40 F14:F15 C44:F54" name="Rango1"/>
  </protectedRanges>
  <mergeCells count="15">
    <mergeCell ref="A12:A13"/>
    <mergeCell ref="B12:B13"/>
    <mergeCell ref="C12:I13"/>
    <mergeCell ref="A7:A8"/>
    <mergeCell ref="C7:I8"/>
    <mergeCell ref="B9:B10"/>
    <mergeCell ref="A9:A10"/>
    <mergeCell ref="C9:I10"/>
    <mergeCell ref="C17:I17"/>
    <mergeCell ref="C28:H28"/>
    <mergeCell ref="K26:L26"/>
    <mergeCell ref="C15:I15"/>
    <mergeCell ref="B7:B8"/>
    <mergeCell ref="C14:I14"/>
    <mergeCell ref="C11:I11"/>
  </mergeCells>
  <pageMargins left="0.7" right="0.7" top="0.75" bottom="0.75" header="0.3" footer="0.3"/>
  <pageSetup paperSize="3" scale="8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G12"/>
  <sheetViews>
    <sheetView zoomScaleNormal="100" workbookViewId="0">
      <selection activeCell="F4" sqref="F4"/>
    </sheetView>
  </sheetViews>
  <sheetFormatPr baseColWidth="10" defaultColWidth="21.26953125" defaultRowHeight="14.5" x14ac:dyDescent="0.35"/>
  <cols>
    <col min="1" max="1" width="29" style="58" customWidth="1"/>
    <col min="2" max="2" width="23.453125" customWidth="1"/>
    <col min="3" max="3" width="22.1796875" customWidth="1"/>
    <col min="5" max="5" width="26.7265625" customWidth="1"/>
    <col min="6" max="6" width="27.81640625" bestFit="1" customWidth="1"/>
  </cols>
  <sheetData>
    <row r="1" spans="1:7" x14ac:dyDescent="0.35">
      <c r="A1" s="56"/>
      <c r="B1" s="57" t="s">
        <v>135</v>
      </c>
      <c r="C1" s="57"/>
      <c r="D1" s="57"/>
      <c r="E1" s="57"/>
    </row>
    <row r="2" spans="1:7" ht="29" x14ac:dyDescent="0.35">
      <c r="A2" s="61" t="s">
        <v>86</v>
      </c>
      <c r="B2" s="90" t="s">
        <v>87</v>
      </c>
      <c r="C2" s="90" t="s">
        <v>88</v>
      </c>
      <c r="D2" s="90" t="s">
        <v>89</v>
      </c>
      <c r="E2" s="90" t="s">
        <v>90</v>
      </c>
      <c r="F2" s="91" t="s">
        <v>101</v>
      </c>
    </row>
    <row r="3" spans="1:7" ht="58" x14ac:dyDescent="0.35">
      <c r="A3" s="81" t="s">
        <v>141</v>
      </c>
      <c r="B3" s="93">
        <v>88.93879226680383</v>
      </c>
      <c r="C3" s="93">
        <v>1910.7006871576862</v>
      </c>
      <c r="D3" s="97">
        <v>8617.3167761853019</v>
      </c>
      <c r="E3" s="85" t="s">
        <v>146</v>
      </c>
      <c r="F3" s="94" t="s">
        <v>136</v>
      </c>
    </row>
    <row r="4" spans="1:7" ht="29" x14ac:dyDescent="0.35">
      <c r="A4" s="81" t="s">
        <v>138</v>
      </c>
      <c r="B4" s="93">
        <v>81.775644272652372</v>
      </c>
      <c r="C4" s="93">
        <v>2372.4669573119513</v>
      </c>
      <c r="D4" s="93">
        <v>5971.3017570922711</v>
      </c>
      <c r="E4" s="94" t="s">
        <v>147</v>
      </c>
      <c r="F4" s="94" t="s">
        <v>136</v>
      </c>
    </row>
    <row r="5" spans="1:7" x14ac:dyDescent="0.35">
      <c r="A5" s="81" t="s">
        <v>139</v>
      </c>
      <c r="B5" s="93">
        <v>112.33585196856602</v>
      </c>
      <c r="C5" s="93">
        <v>1018.1995401766536</v>
      </c>
      <c r="D5" s="93">
        <v>7566.6791900937578</v>
      </c>
      <c r="E5" s="94" t="s">
        <v>147</v>
      </c>
      <c r="F5" s="94" t="s">
        <v>136</v>
      </c>
    </row>
    <row r="6" spans="1:7" ht="29" x14ac:dyDescent="0.35">
      <c r="A6" s="81" t="s">
        <v>140</v>
      </c>
      <c r="B6" s="93">
        <v>70.722800613631634</v>
      </c>
      <c r="C6" s="93">
        <v>8498.8387282196181</v>
      </c>
      <c r="D6" s="93" t="s">
        <v>145</v>
      </c>
      <c r="E6" s="94" t="s">
        <v>148</v>
      </c>
      <c r="F6" s="94" t="s">
        <v>136</v>
      </c>
    </row>
    <row r="12" spans="1:7" ht="15" hidden="1" x14ac:dyDescent="0.25">
      <c r="A12" s="83">
        <v>21</v>
      </c>
      <c r="B12" s="83"/>
      <c r="C12" s="83"/>
      <c r="D12" s="84"/>
      <c r="E12" s="84">
        <v>1711.96</v>
      </c>
      <c r="F12" s="84">
        <v>6590.83</v>
      </c>
      <c r="G12" s="84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EZ35"/>
  <sheetViews>
    <sheetView workbookViewId="0">
      <selection activeCell="I5" sqref="I5"/>
    </sheetView>
  </sheetViews>
  <sheetFormatPr baseColWidth="10" defaultColWidth="14.81640625" defaultRowHeight="14.5" x14ac:dyDescent="0.35"/>
  <cols>
    <col min="1" max="1" width="24.453125" style="58" customWidth="1"/>
    <col min="2" max="3" width="14.81640625" style="60"/>
    <col min="4" max="5" width="0" style="60" hidden="1" customWidth="1"/>
    <col min="6" max="6" width="14.81640625" style="60"/>
    <col min="7" max="7" width="17.26953125" style="60" customWidth="1"/>
    <col min="8" max="16384" width="14.81640625" style="60"/>
  </cols>
  <sheetData>
    <row r="1" spans="1:156" x14ac:dyDescent="0.35">
      <c r="A1" s="56"/>
      <c r="B1" s="59"/>
      <c r="C1" s="59"/>
      <c r="D1" s="126" t="s">
        <v>95</v>
      </c>
      <c r="E1" s="126"/>
      <c r="F1" s="82" t="s">
        <v>96</v>
      </c>
      <c r="G1" s="59"/>
    </row>
    <row r="2" spans="1:156" ht="15" x14ac:dyDescent="0.25">
      <c r="A2" s="61" t="s">
        <v>86</v>
      </c>
      <c r="B2" s="62" t="s">
        <v>97</v>
      </c>
      <c r="C2" s="62" t="s">
        <v>98</v>
      </c>
      <c r="D2" s="62" t="s">
        <v>99</v>
      </c>
      <c r="E2" s="62" t="s">
        <v>100</v>
      </c>
      <c r="F2" s="62" t="s">
        <v>99</v>
      </c>
      <c r="G2" s="62" t="s">
        <v>101</v>
      </c>
    </row>
    <row r="3" spans="1:156" ht="58" x14ac:dyDescent="0.35">
      <c r="A3" s="81" t="s">
        <v>141</v>
      </c>
      <c r="B3" s="91" t="s">
        <v>137</v>
      </c>
      <c r="C3" s="91" t="s">
        <v>137</v>
      </c>
      <c r="D3" s="92"/>
      <c r="E3" s="92"/>
      <c r="F3" s="94" t="s">
        <v>137</v>
      </c>
      <c r="G3" s="85" t="s">
        <v>137</v>
      </c>
    </row>
    <row r="4" spans="1:156" s="89" customFormat="1" ht="30" x14ac:dyDescent="0.25">
      <c r="A4" s="81" t="s">
        <v>138</v>
      </c>
      <c r="B4" s="91" t="s">
        <v>128</v>
      </c>
      <c r="C4" s="91" t="s">
        <v>73</v>
      </c>
      <c r="D4" s="92"/>
      <c r="E4" s="92"/>
      <c r="F4" s="96">
        <v>238.91584561044755</v>
      </c>
      <c r="G4" s="85" t="s">
        <v>142</v>
      </c>
    </row>
    <row r="5" spans="1:156" x14ac:dyDescent="0.35">
      <c r="A5" s="81" t="s">
        <v>139</v>
      </c>
      <c r="B5" s="91" t="s">
        <v>128</v>
      </c>
      <c r="C5" s="91" t="s">
        <v>73</v>
      </c>
      <c r="D5" s="92">
        <v>559</v>
      </c>
      <c r="E5" s="92">
        <v>52.5</v>
      </c>
      <c r="F5" s="96">
        <v>377.71611230228666</v>
      </c>
      <c r="G5" s="95" t="s">
        <v>143</v>
      </c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</row>
    <row r="6" spans="1:156" s="89" customFormat="1" ht="29" x14ac:dyDescent="0.35">
      <c r="A6" s="81" t="s">
        <v>140</v>
      </c>
      <c r="B6" s="91" t="s">
        <v>134</v>
      </c>
      <c r="C6" s="91" t="s">
        <v>73</v>
      </c>
      <c r="D6" s="92"/>
      <c r="E6" s="92"/>
      <c r="F6" s="96">
        <v>368.11247147590552</v>
      </c>
      <c r="G6" s="95" t="s">
        <v>144</v>
      </c>
    </row>
    <row r="7" spans="1:156" ht="15" x14ac:dyDescent="0.25"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</row>
    <row r="8" spans="1:156" x14ac:dyDescent="0.35">
      <c r="H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</row>
    <row r="9" spans="1:156" hidden="1" x14ac:dyDescent="0.35">
      <c r="A9" s="83" t="s">
        <v>107</v>
      </c>
      <c r="B9" s="83" t="s">
        <v>128</v>
      </c>
      <c r="C9" s="83" t="s">
        <v>30</v>
      </c>
      <c r="D9" s="84">
        <v>495.4</v>
      </c>
      <c r="E9" s="84">
        <v>35.299999999999997</v>
      </c>
      <c r="F9" s="84">
        <v>589.5</v>
      </c>
      <c r="G9" s="84" t="s">
        <v>103</v>
      </c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</row>
    <row r="10" spans="1:156" hidden="1" x14ac:dyDescent="0.35">
      <c r="A10" s="83" t="s">
        <v>107</v>
      </c>
      <c r="B10" s="83" t="s">
        <v>108</v>
      </c>
      <c r="C10" s="83" t="s">
        <v>30</v>
      </c>
      <c r="D10" s="84">
        <v>63</v>
      </c>
      <c r="E10" s="84">
        <v>15.8</v>
      </c>
      <c r="F10" s="84">
        <v>75</v>
      </c>
      <c r="G10" s="84" t="s">
        <v>103</v>
      </c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</row>
    <row r="11" spans="1:156" hidden="1" x14ac:dyDescent="0.35">
      <c r="A11" s="83" t="s">
        <v>126</v>
      </c>
      <c r="B11" s="83" t="s">
        <v>128</v>
      </c>
      <c r="C11" s="83" t="s">
        <v>30</v>
      </c>
      <c r="D11" s="84">
        <v>548</v>
      </c>
      <c r="E11" s="84">
        <v>39</v>
      </c>
      <c r="F11" s="84">
        <v>652.1</v>
      </c>
      <c r="G11" s="84" t="s">
        <v>103</v>
      </c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</row>
    <row r="12" spans="1:156" hidden="1" x14ac:dyDescent="0.35">
      <c r="A12" s="83" t="s">
        <v>91</v>
      </c>
      <c r="B12" s="83" t="s">
        <v>106</v>
      </c>
      <c r="C12" s="83" t="s">
        <v>30</v>
      </c>
      <c r="D12" s="84">
        <v>167</v>
      </c>
      <c r="E12" s="84">
        <v>20.5</v>
      </c>
      <c r="F12" s="84">
        <v>198.7</v>
      </c>
      <c r="G12" s="84" t="s">
        <v>103</v>
      </c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</row>
    <row r="13" spans="1:156" hidden="1" x14ac:dyDescent="0.35">
      <c r="A13" s="83" t="s">
        <v>91</v>
      </c>
      <c r="B13" s="83" t="s">
        <v>128</v>
      </c>
      <c r="C13" s="83" t="s">
        <v>30</v>
      </c>
      <c r="D13" s="84">
        <v>672.5</v>
      </c>
      <c r="E13" s="84">
        <v>47.9</v>
      </c>
      <c r="F13" s="84">
        <v>800.3</v>
      </c>
      <c r="G13" s="84" t="s">
        <v>129</v>
      </c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</row>
    <row r="14" spans="1:156" hidden="1" x14ac:dyDescent="0.35">
      <c r="A14" s="83" t="s">
        <v>92</v>
      </c>
      <c r="B14" s="83" t="s">
        <v>109</v>
      </c>
      <c r="C14" s="83" t="s">
        <v>73</v>
      </c>
      <c r="D14" s="84">
        <v>626.29999999999995</v>
      </c>
      <c r="E14" s="84">
        <v>59.9</v>
      </c>
      <c r="F14" s="84">
        <v>745.3</v>
      </c>
      <c r="G14" s="84" t="s">
        <v>103</v>
      </c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</row>
    <row r="15" spans="1:156" hidden="1" x14ac:dyDescent="0.35">
      <c r="A15" s="83" t="s">
        <v>92</v>
      </c>
      <c r="B15" s="83" t="s">
        <v>128</v>
      </c>
      <c r="C15" s="83" t="s">
        <v>30</v>
      </c>
      <c r="D15" s="84">
        <v>501.7</v>
      </c>
      <c r="E15" s="84">
        <v>35.700000000000003</v>
      </c>
      <c r="F15" s="84">
        <v>597</v>
      </c>
      <c r="G15" s="84" t="s">
        <v>103</v>
      </c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</row>
    <row r="16" spans="1:156" hidden="1" x14ac:dyDescent="0.35">
      <c r="A16" s="83" t="s">
        <v>131</v>
      </c>
      <c r="B16" s="83" t="s">
        <v>128</v>
      </c>
      <c r="C16" s="83" t="s">
        <v>30</v>
      </c>
      <c r="D16" s="84">
        <v>412</v>
      </c>
      <c r="E16" s="84">
        <v>29.3</v>
      </c>
      <c r="F16" s="84">
        <v>490.3</v>
      </c>
      <c r="G16" s="84" t="s">
        <v>103</v>
      </c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</row>
    <row r="17" spans="1:156" hidden="1" x14ac:dyDescent="0.35">
      <c r="A17" s="83" t="s">
        <v>93</v>
      </c>
      <c r="B17" s="83" t="s">
        <v>106</v>
      </c>
      <c r="C17" s="83" t="s">
        <v>30</v>
      </c>
      <c r="D17" s="84">
        <v>91</v>
      </c>
      <c r="E17" s="84">
        <v>11.2</v>
      </c>
      <c r="F17" s="84">
        <v>108.3</v>
      </c>
      <c r="G17" s="84" t="s">
        <v>103</v>
      </c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</row>
    <row r="18" spans="1:156" hidden="1" x14ac:dyDescent="0.35">
      <c r="A18" s="83" t="s">
        <v>132</v>
      </c>
      <c r="B18" s="83" t="s">
        <v>104</v>
      </c>
      <c r="C18" s="83" t="s">
        <v>105</v>
      </c>
      <c r="D18" s="84">
        <v>560</v>
      </c>
      <c r="E18" s="84">
        <v>51.6</v>
      </c>
      <c r="F18" s="84">
        <v>666.4</v>
      </c>
      <c r="G18" s="84" t="s">
        <v>103</v>
      </c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</row>
    <row r="19" spans="1:156" hidden="1" x14ac:dyDescent="0.35">
      <c r="A19" s="83" t="s">
        <v>110</v>
      </c>
      <c r="B19" s="83" t="s">
        <v>104</v>
      </c>
      <c r="C19" s="83" t="s">
        <v>105</v>
      </c>
      <c r="D19" s="84">
        <v>838</v>
      </c>
      <c r="E19" s="84">
        <v>77.2</v>
      </c>
      <c r="F19" s="84">
        <v>997.2</v>
      </c>
      <c r="G19" s="84" t="s">
        <v>103</v>
      </c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89"/>
      <c r="DW19" s="89"/>
      <c r="DX19" s="89"/>
      <c r="DY19" s="89"/>
      <c r="DZ19" s="89"/>
      <c r="EA19" s="89"/>
      <c r="EB19" s="89"/>
      <c r="EC19" s="89"/>
      <c r="ED19" s="89"/>
      <c r="EE19" s="89"/>
      <c r="EF19" s="89"/>
      <c r="EG19" s="89"/>
      <c r="EH19" s="89"/>
      <c r="EI19" s="89"/>
      <c r="EJ19" s="89"/>
      <c r="EK19" s="89"/>
      <c r="EL19" s="89"/>
      <c r="EM19" s="89"/>
      <c r="EN19" s="89"/>
      <c r="EO19" s="89"/>
      <c r="EP19" s="89"/>
      <c r="EQ19" s="89"/>
      <c r="ER19" s="89"/>
      <c r="ES19" s="89"/>
      <c r="ET19" s="89"/>
      <c r="EU19" s="89"/>
      <c r="EV19" s="89"/>
      <c r="EW19" s="89"/>
      <c r="EX19" s="89"/>
      <c r="EY19" s="89"/>
      <c r="EZ19" s="89"/>
    </row>
    <row r="20" spans="1:156" hidden="1" x14ac:dyDescent="0.35">
      <c r="A20" s="83" t="s">
        <v>133</v>
      </c>
      <c r="B20" s="83" t="s">
        <v>128</v>
      </c>
      <c r="C20" s="83" t="s">
        <v>30</v>
      </c>
      <c r="D20" s="84">
        <v>925.1</v>
      </c>
      <c r="E20" s="84">
        <v>65.8</v>
      </c>
      <c r="F20" s="84">
        <v>1100.9000000000001</v>
      </c>
      <c r="G20" s="84" t="s">
        <v>103</v>
      </c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89"/>
      <c r="EI20" s="89"/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</row>
    <row r="21" spans="1:156" hidden="1" x14ac:dyDescent="0.35">
      <c r="A21" s="83" t="s">
        <v>127</v>
      </c>
      <c r="B21" s="83" t="s">
        <v>134</v>
      </c>
      <c r="C21" s="83" t="s">
        <v>73</v>
      </c>
      <c r="D21" s="84">
        <v>573</v>
      </c>
      <c r="E21" s="84">
        <v>50.1</v>
      </c>
      <c r="F21" s="84">
        <v>681.9</v>
      </c>
      <c r="G21" s="84" t="s">
        <v>103</v>
      </c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  <c r="BW21" s="89"/>
      <c r="BX21" s="89"/>
      <c r="BY21" s="89"/>
      <c r="BZ21" s="89"/>
      <c r="CA21" s="89"/>
      <c r="CB21" s="89"/>
      <c r="CC21" s="89"/>
      <c r="CD21" s="89"/>
      <c r="CE21" s="89"/>
      <c r="CF21" s="89"/>
      <c r="CG21" s="89"/>
      <c r="CH21" s="89"/>
      <c r="CI21" s="89"/>
      <c r="CJ21" s="89"/>
      <c r="CK21" s="89"/>
      <c r="CL21" s="89"/>
      <c r="CM21" s="89"/>
      <c r="CN21" s="89"/>
      <c r="CO21" s="89"/>
      <c r="CP21" s="89"/>
      <c r="CQ21" s="89"/>
      <c r="CR21" s="89"/>
      <c r="CS21" s="89"/>
      <c r="CT21" s="89"/>
      <c r="CU21" s="89"/>
      <c r="CV21" s="89"/>
      <c r="CW21" s="89"/>
      <c r="CX21" s="89"/>
      <c r="CY21" s="89"/>
      <c r="CZ21" s="89"/>
      <c r="DA21" s="89"/>
      <c r="DB21" s="89"/>
      <c r="DC21" s="89"/>
      <c r="DD21" s="89"/>
      <c r="DE21" s="89"/>
      <c r="DF21" s="89"/>
      <c r="DG21" s="89"/>
      <c r="DH21" s="89"/>
      <c r="DI21" s="89"/>
      <c r="DJ21" s="89"/>
      <c r="DK21" s="89"/>
      <c r="DL21" s="89"/>
      <c r="DM21" s="89"/>
      <c r="DN21" s="89"/>
      <c r="DO21" s="89"/>
      <c r="DP21" s="89"/>
      <c r="DQ21" s="89"/>
      <c r="DR21" s="89"/>
      <c r="DS21" s="89"/>
      <c r="DT21" s="89"/>
      <c r="DU21" s="89"/>
      <c r="DV21" s="89"/>
      <c r="DW21" s="89"/>
      <c r="DX21" s="89"/>
      <c r="DY21" s="89"/>
      <c r="DZ21" s="89"/>
      <c r="EA21" s="89"/>
      <c r="EB21" s="89"/>
      <c r="EC21" s="89"/>
      <c r="ED21" s="89"/>
      <c r="EE21" s="89"/>
      <c r="EF21" s="89"/>
      <c r="EG21" s="89"/>
      <c r="EH21" s="89"/>
      <c r="EI21" s="89"/>
      <c r="EJ21" s="89"/>
      <c r="EK21" s="89"/>
      <c r="EL21" s="89"/>
      <c r="EM21" s="89"/>
      <c r="EN21" s="89"/>
      <c r="EO21" s="89"/>
      <c r="EP21" s="89"/>
      <c r="EQ21" s="89"/>
      <c r="ER21" s="89"/>
      <c r="ES21" s="89"/>
      <c r="ET21" s="89"/>
      <c r="EU21" s="89"/>
      <c r="EV21" s="89"/>
      <c r="EW21" s="89"/>
      <c r="EX21" s="89"/>
      <c r="EY21" s="89"/>
      <c r="EZ21" s="89"/>
    </row>
    <row r="22" spans="1:156" hidden="1" x14ac:dyDescent="0.35">
      <c r="A22" s="83" t="s">
        <v>127</v>
      </c>
      <c r="B22" s="83" t="s">
        <v>128</v>
      </c>
      <c r="C22" s="83" t="s">
        <v>30</v>
      </c>
      <c r="D22" s="84">
        <v>505.9</v>
      </c>
      <c r="E22" s="84">
        <v>36</v>
      </c>
      <c r="F22" s="84">
        <v>602</v>
      </c>
      <c r="G22" s="84" t="s">
        <v>103</v>
      </c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  <c r="BT22" s="89"/>
      <c r="BU22" s="89"/>
      <c r="BV22" s="89"/>
      <c r="BW22" s="89"/>
      <c r="BX22" s="89"/>
      <c r="BY22" s="89"/>
      <c r="BZ22" s="89"/>
      <c r="CA22" s="89"/>
      <c r="CB22" s="89"/>
      <c r="CC22" s="89"/>
      <c r="CD22" s="89"/>
      <c r="CE22" s="89"/>
      <c r="CF22" s="89"/>
      <c r="CG22" s="89"/>
      <c r="CH22" s="89"/>
      <c r="CI22" s="89"/>
      <c r="CJ22" s="89"/>
      <c r="CK22" s="89"/>
      <c r="CL22" s="89"/>
      <c r="CM22" s="89"/>
      <c r="CN22" s="89"/>
      <c r="CO22" s="89"/>
      <c r="CP22" s="89"/>
      <c r="CQ22" s="89"/>
      <c r="CR22" s="89"/>
      <c r="CS22" s="89"/>
      <c r="CT22" s="89"/>
      <c r="CU22" s="89"/>
      <c r="CV22" s="89"/>
      <c r="CW22" s="89"/>
      <c r="CX22" s="89"/>
      <c r="CY22" s="89"/>
      <c r="CZ22" s="89"/>
      <c r="DA22" s="89"/>
      <c r="DB22" s="89"/>
      <c r="DC22" s="89"/>
      <c r="DD22" s="89"/>
      <c r="DE22" s="89"/>
      <c r="DF22" s="89"/>
      <c r="DG22" s="89"/>
      <c r="DH22" s="89"/>
      <c r="DI22" s="89"/>
      <c r="DJ22" s="89"/>
      <c r="DK22" s="89"/>
      <c r="DL22" s="89"/>
      <c r="DM22" s="89"/>
      <c r="DN22" s="89"/>
      <c r="DO22" s="89"/>
      <c r="DP22" s="89"/>
      <c r="DQ22" s="89"/>
      <c r="DR22" s="89"/>
      <c r="DS22" s="89"/>
      <c r="DT22" s="89"/>
      <c r="DU22" s="89"/>
      <c r="DV22" s="89"/>
      <c r="DW22" s="89"/>
      <c r="DX22" s="89"/>
      <c r="DY22" s="89"/>
      <c r="DZ22" s="89"/>
      <c r="EA22" s="89"/>
      <c r="EB22" s="89"/>
      <c r="EC22" s="89"/>
      <c r="ED22" s="89"/>
      <c r="EE22" s="89"/>
      <c r="EF22" s="89"/>
      <c r="EG22" s="89"/>
      <c r="EH22" s="89"/>
      <c r="EI22" s="89"/>
      <c r="EJ22" s="89"/>
      <c r="EK22" s="89"/>
      <c r="EL22" s="89"/>
      <c r="EM22" s="89"/>
      <c r="EN22" s="89"/>
      <c r="EO22" s="89"/>
      <c r="EP22" s="89"/>
      <c r="EQ22" s="89"/>
      <c r="ER22" s="89"/>
      <c r="ES22" s="89"/>
      <c r="ET22" s="89"/>
      <c r="EU22" s="89"/>
      <c r="EV22" s="89"/>
      <c r="EW22" s="89"/>
      <c r="EX22" s="89"/>
      <c r="EY22" s="89"/>
      <c r="EZ22" s="89"/>
    </row>
    <row r="23" spans="1:156" hidden="1" x14ac:dyDescent="0.35">
      <c r="A23" s="83" t="s">
        <v>125</v>
      </c>
      <c r="B23" s="83" t="s">
        <v>130</v>
      </c>
      <c r="C23" s="83" t="s">
        <v>73</v>
      </c>
      <c r="D23" s="84">
        <v>674.7</v>
      </c>
      <c r="E23" s="84">
        <v>63.4</v>
      </c>
      <c r="F23" s="84">
        <v>802.9</v>
      </c>
      <c r="G23" s="84" t="s">
        <v>103</v>
      </c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  <c r="BO23" s="89"/>
      <c r="BP23" s="89"/>
      <c r="BQ23" s="89"/>
      <c r="BR23" s="89"/>
      <c r="BS23" s="89"/>
      <c r="BT23" s="89"/>
      <c r="BU23" s="89"/>
      <c r="BV23" s="89"/>
      <c r="BW23" s="89"/>
      <c r="BX23" s="89"/>
      <c r="BY23" s="89"/>
      <c r="BZ23" s="89"/>
      <c r="CA23" s="89"/>
      <c r="CB23" s="89"/>
      <c r="CC23" s="89"/>
      <c r="CD23" s="89"/>
      <c r="CE23" s="89"/>
      <c r="CF23" s="89"/>
      <c r="CG23" s="89"/>
      <c r="CH23" s="89"/>
      <c r="CI23" s="89"/>
      <c r="CJ23" s="89"/>
      <c r="CK23" s="89"/>
      <c r="CL23" s="89"/>
      <c r="CM23" s="89"/>
      <c r="CN23" s="89"/>
      <c r="CO23" s="89"/>
      <c r="CP23" s="89"/>
      <c r="CQ23" s="89"/>
      <c r="CR23" s="89"/>
      <c r="CS23" s="89"/>
      <c r="CT23" s="89"/>
      <c r="CU23" s="89"/>
      <c r="CV23" s="89"/>
      <c r="CW23" s="89"/>
      <c r="CX23" s="89"/>
      <c r="CY23" s="89"/>
      <c r="CZ23" s="89"/>
      <c r="DA23" s="89"/>
      <c r="DB23" s="89"/>
      <c r="DC23" s="89"/>
      <c r="DD23" s="89"/>
      <c r="DE23" s="89"/>
      <c r="DF23" s="89"/>
      <c r="DG23" s="89"/>
      <c r="DH23" s="89"/>
      <c r="DI23" s="89"/>
      <c r="DJ23" s="89"/>
      <c r="DK23" s="89"/>
      <c r="DL23" s="89"/>
      <c r="DM23" s="89"/>
      <c r="DN23" s="89"/>
      <c r="DO23" s="89"/>
      <c r="DP23" s="89"/>
      <c r="DQ23" s="89"/>
      <c r="DR23" s="89"/>
      <c r="DS23" s="89"/>
      <c r="DT23" s="89"/>
      <c r="DU23" s="89"/>
      <c r="DV23" s="89"/>
      <c r="DW23" s="89"/>
      <c r="DX23" s="89"/>
      <c r="DY23" s="89"/>
      <c r="DZ23" s="89"/>
      <c r="EA23" s="89"/>
      <c r="EB23" s="89"/>
      <c r="EC23" s="89"/>
      <c r="ED23" s="89"/>
      <c r="EE23" s="89"/>
      <c r="EF23" s="89"/>
      <c r="EG23" s="89"/>
      <c r="EH23" s="89"/>
      <c r="EI23" s="89"/>
      <c r="EJ23" s="89"/>
      <c r="EK23" s="89"/>
      <c r="EL23" s="89"/>
      <c r="EM23" s="89"/>
      <c r="EN23" s="89"/>
      <c r="EO23" s="89"/>
      <c r="EP23" s="89"/>
      <c r="EQ23" s="89"/>
      <c r="ER23" s="89"/>
      <c r="ES23" s="89"/>
      <c r="ET23" s="89"/>
      <c r="EU23" s="89"/>
      <c r="EV23" s="89"/>
      <c r="EW23" s="89"/>
      <c r="EX23" s="89"/>
      <c r="EY23" s="89"/>
      <c r="EZ23" s="89"/>
    </row>
    <row r="24" spans="1:156" hidden="1" x14ac:dyDescent="0.35">
      <c r="A24" s="83" t="s">
        <v>125</v>
      </c>
      <c r="B24" s="83" t="s">
        <v>128</v>
      </c>
      <c r="C24" s="83" t="s">
        <v>30</v>
      </c>
      <c r="D24" s="84">
        <v>487.9</v>
      </c>
      <c r="E24" s="84">
        <v>34.700000000000003</v>
      </c>
      <c r="F24" s="84">
        <v>580.6</v>
      </c>
      <c r="G24" s="84" t="s">
        <v>103</v>
      </c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89"/>
      <c r="BN24" s="89"/>
      <c r="BO24" s="89"/>
      <c r="BP24" s="89"/>
      <c r="BQ24" s="89"/>
      <c r="BR24" s="89"/>
      <c r="BS24" s="89"/>
      <c r="BT24" s="89"/>
      <c r="BU24" s="89"/>
      <c r="BV24" s="89"/>
      <c r="BW24" s="89"/>
      <c r="BX24" s="89"/>
      <c r="BY24" s="89"/>
      <c r="BZ24" s="89"/>
      <c r="CA24" s="89"/>
      <c r="CB24" s="89"/>
      <c r="CC24" s="89"/>
      <c r="CD24" s="89"/>
      <c r="CE24" s="89"/>
      <c r="CF24" s="89"/>
      <c r="CG24" s="89"/>
      <c r="CH24" s="89"/>
      <c r="CI24" s="89"/>
      <c r="CJ24" s="89"/>
      <c r="CK24" s="89"/>
      <c r="CL24" s="89"/>
      <c r="CM24" s="89"/>
      <c r="CN24" s="89"/>
      <c r="CO24" s="89"/>
      <c r="CP24" s="89"/>
      <c r="CQ24" s="89"/>
      <c r="CR24" s="89"/>
      <c r="CS24" s="89"/>
      <c r="CT24" s="89"/>
      <c r="CU24" s="89"/>
      <c r="CV24" s="89"/>
      <c r="CW24" s="89"/>
      <c r="CX24" s="89"/>
      <c r="CY24" s="89"/>
      <c r="CZ24" s="89"/>
      <c r="DA24" s="89"/>
      <c r="DB24" s="89"/>
      <c r="DC24" s="89"/>
      <c r="DD24" s="89"/>
      <c r="DE24" s="89"/>
      <c r="DF24" s="89"/>
      <c r="DG24" s="89"/>
      <c r="DH24" s="89"/>
      <c r="DI24" s="89"/>
      <c r="DJ24" s="89"/>
      <c r="DK24" s="89"/>
      <c r="DL24" s="89"/>
      <c r="DM24" s="89"/>
      <c r="DN24" s="89"/>
      <c r="DO24" s="89"/>
      <c r="DP24" s="89"/>
      <c r="DQ24" s="89"/>
      <c r="DR24" s="89"/>
      <c r="DS24" s="89"/>
      <c r="DT24" s="89"/>
      <c r="DU24" s="89"/>
      <c r="DV24" s="89"/>
      <c r="DW24" s="89"/>
      <c r="DX24" s="89"/>
      <c r="DY24" s="89"/>
      <c r="DZ24" s="89"/>
      <c r="EA24" s="89"/>
      <c r="EB24" s="89"/>
      <c r="EC24" s="89"/>
      <c r="ED24" s="89"/>
      <c r="EE24" s="89"/>
      <c r="EF24" s="89"/>
      <c r="EG24" s="89"/>
      <c r="EH24" s="89"/>
      <c r="EI24" s="89"/>
      <c r="EJ24" s="89"/>
      <c r="EK24" s="89"/>
      <c r="EL24" s="89"/>
      <c r="EM24" s="89"/>
      <c r="EN24" s="89"/>
      <c r="EO24" s="89"/>
      <c r="EP24" s="89"/>
      <c r="EQ24" s="89"/>
      <c r="ER24" s="89"/>
      <c r="ES24" s="89"/>
      <c r="ET24" s="89"/>
      <c r="EU24" s="89"/>
      <c r="EV24" s="89"/>
      <c r="EW24" s="89"/>
      <c r="EX24" s="89"/>
      <c r="EY24" s="89"/>
      <c r="EZ24" s="89"/>
    </row>
    <row r="25" spans="1:156" hidden="1" x14ac:dyDescent="0.35">
      <c r="A25" s="83" t="s">
        <v>125</v>
      </c>
      <c r="B25" s="83" t="s">
        <v>130</v>
      </c>
      <c r="C25" s="83" t="s">
        <v>73</v>
      </c>
      <c r="D25" s="84">
        <v>675</v>
      </c>
      <c r="E25" s="84">
        <v>63.4</v>
      </c>
      <c r="F25" s="84">
        <v>803.3</v>
      </c>
      <c r="G25" s="84" t="s">
        <v>103</v>
      </c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89"/>
      <c r="BN25" s="89"/>
      <c r="BO25" s="89"/>
      <c r="BP25" s="89"/>
      <c r="BQ25" s="89"/>
      <c r="BR25" s="89"/>
      <c r="BS25" s="89"/>
      <c r="BT25" s="89"/>
      <c r="BU25" s="89"/>
      <c r="BV25" s="89"/>
      <c r="BW25" s="89"/>
      <c r="BX25" s="89"/>
      <c r="BY25" s="89"/>
      <c r="BZ25" s="89"/>
      <c r="CA25" s="89"/>
      <c r="CB25" s="89"/>
      <c r="CC25" s="89"/>
      <c r="CD25" s="89"/>
      <c r="CE25" s="89"/>
      <c r="CF25" s="89"/>
      <c r="CG25" s="89"/>
      <c r="CH25" s="89"/>
      <c r="CI25" s="89"/>
      <c r="CJ25" s="89"/>
      <c r="CK25" s="89"/>
      <c r="CL25" s="89"/>
      <c r="CM25" s="89"/>
      <c r="CN25" s="89"/>
      <c r="CO25" s="89"/>
      <c r="CP25" s="89"/>
      <c r="CQ25" s="89"/>
      <c r="CR25" s="89"/>
      <c r="CS25" s="89"/>
      <c r="CT25" s="89"/>
      <c r="CU25" s="89"/>
      <c r="CV25" s="89"/>
      <c r="CW25" s="89"/>
      <c r="CX25" s="89"/>
      <c r="CY25" s="89"/>
      <c r="CZ25" s="89"/>
      <c r="DA25" s="89"/>
      <c r="DB25" s="89"/>
      <c r="DC25" s="89"/>
      <c r="DD25" s="89"/>
      <c r="DE25" s="89"/>
      <c r="DF25" s="89"/>
      <c r="DG25" s="89"/>
      <c r="DH25" s="89"/>
      <c r="DI25" s="89"/>
      <c r="DJ25" s="89"/>
      <c r="DK25" s="89"/>
      <c r="DL25" s="89"/>
      <c r="DM25" s="89"/>
      <c r="DN25" s="89"/>
      <c r="DO25" s="89"/>
      <c r="DP25" s="89"/>
      <c r="DQ25" s="89"/>
      <c r="DR25" s="89"/>
      <c r="DS25" s="89"/>
      <c r="DT25" s="89"/>
      <c r="DU25" s="89"/>
      <c r="DV25" s="89"/>
      <c r="DW25" s="89"/>
      <c r="DX25" s="89"/>
      <c r="DY25" s="89"/>
      <c r="DZ25" s="89"/>
      <c r="EA25" s="89"/>
      <c r="EB25" s="89"/>
      <c r="EC25" s="89"/>
      <c r="ED25" s="89"/>
      <c r="EE25" s="89"/>
      <c r="EF25" s="89"/>
      <c r="EG25" s="89"/>
      <c r="EH25" s="89"/>
      <c r="EI25" s="89"/>
      <c r="EJ25" s="89"/>
      <c r="EK25" s="89"/>
      <c r="EL25" s="89"/>
      <c r="EM25" s="89"/>
      <c r="EN25" s="89"/>
      <c r="EO25" s="89"/>
      <c r="EP25" s="89"/>
      <c r="EQ25" s="89"/>
      <c r="ER25" s="89"/>
      <c r="ES25" s="89"/>
      <c r="ET25" s="89"/>
      <c r="EU25" s="89"/>
      <c r="EV25" s="89"/>
      <c r="EW25" s="89"/>
      <c r="EX25" s="89"/>
      <c r="EY25" s="89"/>
      <c r="EZ25" s="89"/>
    </row>
    <row r="26" spans="1:156" x14ac:dyDescent="0.35"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89"/>
      <c r="BN26" s="89"/>
      <c r="BO26" s="89"/>
      <c r="BP26" s="89"/>
      <c r="BQ26" s="89"/>
      <c r="BR26" s="89"/>
      <c r="BS26" s="89"/>
      <c r="BT26" s="89"/>
      <c r="BU26" s="89"/>
      <c r="BV26" s="89"/>
      <c r="BW26" s="89"/>
      <c r="BX26" s="89"/>
      <c r="BY26" s="89"/>
      <c r="BZ26" s="89"/>
      <c r="CA26" s="89"/>
      <c r="CB26" s="89"/>
      <c r="CC26" s="89"/>
      <c r="CD26" s="89"/>
      <c r="CE26" s="89"/>
      <c r="CF26" s="89"/>
      <c r="CG26" s="89"/>
      <c r="CH26" s="89"/>
      <c r="CI26" s="89"/>
      <c r="CJ26" s="89"/>
      <c r="CK26" s="89"/>
      <c r="CL26" s="89"/>
      <c r="CM26" s="89"/>
      <c r="CN26" s="89"/>
      <c r="CO26" s="89"/>
      <c r="CP26" s="89"/>
      <c r="CQ26" s="89"/>
      <c r="CR26" s="89"/>
      <c r="CS26" s="89"/>
      <c r="CT26" s="89"/>
      <c r="CU26" s="89"/>
      <c r="CV26" s="89"/>
      <c r="CW26" s="89"/>
      <c r="CX26" s="89"/>
      <c r="CY26" s="89"/>
      <c r="CZ26" s="89"/>
      <c r="DA26" s="89"/>
      <c r="DB26" s="89"/>
      <c r="DC26" s="89"/>
      <c r="DD26" s="89"/>
      <c r="DE26" s="89"/>
      <c r="DF26" s="89"/>
      <c r="DG26" s="89"/>
      <c r="DH26" s="89"/>
      <c r="DI26" s="89"/>
      <c r="DJ26" s="89"/>
      <c r="DK26" s="89"/>
      <c r="DL26" s="89"/>
      <c r="DM26" s="89"/>
      <c r="DN26" s="89"/>
      <c r="DO26" s="89"/>
      <c r="DP26" s="89"/>
      <c r="DQ26" s="89"/>
      <c r="DR26" s="89"/>
      <c r="DS26" s="89"/>
      <c r="DT26" s="89"/>
      <c r="DU26" s="89"/>
      <c r="DV26" s="89"/>
      <c r="DW26" s="89"/>
      <c r="DX26" s="89"/>
      <c r="DY26" s="89"/>
      <c r="DZ26" s="89"/>
      <c r="EA26" s="89"/>
      <c r="EB26" s="89"/>
      <c r="EC26" s="89"/>
      <c r="ED26" s="89"/>
      <c r="EE26" s="89"/>
      <c r="EF26" s="89"/>
      <c r="EG26" s="89"/>
      <c r="EH26" s="89"/>
      <c r="EI26" s="89"/>
      <c r="EJ26" s="89"/>
      <c r="EK26" s="89"/>
      <c r="EL26" s="89"/>
      <c r="EM26" s="89"/>
      <c r="EN26" s="89"/>
      <c r="EO26" s="89"/>
      <c r="EP26" s="89"/>
      <c r="EQ26" s="89"/>
      <c r="ER26" s="89"/>
      <c r="ES26" s="89"/>
      <c r="ET26" s="89"/>
      <c r="EU26" s="89"/>
      <c r="EV26" s="89"/>
      <c r="EW26" s="89"/>
      <c r="EX26" s="89"/>
      <c r="EY26" s="89"/>
      <c r="EZ26" s="89"/>
    </row>
    <row r="27" spans="1:156" x14ac:dyDescent="0.35"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89"/>
      <c r="BK27" s="89"/>
      <c r="BL27" s="89"/>
      <c r="BM27" s="89"/>
      <c r="BN27" s="89"/>
      <c r="BO27" s="89"/>
      <c r="BP27" s="89"/>
      <c r="BQ27" s="89"/>
      <c r="BR27" s="89"/>
      <c r="BS27" s="89"/>
      <c r="BT27" s="89"/>
      <c r="BU27" s="89"/>
      <c r="BV27" s="89"/>
      <c r="BW27" s="89"/>
      <c r="BX27" s="89"/>
      <c r="BY27" s="89"/>
      <c r="BZ27" s="89"/>
      <c r="CA27" s="89"/>
      <c r="CB27" s="89"/>
      <c r="CC27" s="89"/>
      <c r="CD27" s="89"/>
      <c r="CE27" s="89"/>
      <c r="CF27" s="89"/>
      <c r="CG27" s="89"/>
      <c r="CH27" s="89"/>
      <c r="CI27" s="89"/>
      <c r="CJ27" s="89"/>
      <c r="CK27" s="89"/>
      <c r="CL27" s="89"/>
      <c r="CM27" s="89"/>
      <c r="CN27" s="89"/>
      <c r="CO27" s="89"/>
      <c r="CP27" s="89"/>
      <c r="CQ27" s="89"/>
      <c r="CR27" s="89"/>
      <c r="CS27" s="89"/>
      <c r="CT27" s="89"/>
      <c r="CU27" s="89"/>
      <c r="CV27" s="89"/>
      <c r="CW27" s="89"/>
      <c r="CX27" s="89"/>
      <c r="CY27" s="89"/>
      <c r="CZ27" s="89"/>
      <c r="DA27" s="89"/>
      <c r="DB27" s="89"/>
      <c r="DC27" s="89"/>
      <c r="DD27" s="89"/>
      <c r="DE27" s="89"/>
      <c r="DF27" s="89"/>
      <c r="DG27" s="89"/>
      <c r="DH27" s="89"/>
      <c r="DI27" s="89"/>
      <c r="DJ27" s="89"/>
      <c r="DK27" s="89"/>
      <c r="DL27" s="89"/>
      <c r="DM27" s="89"/>
      <c r="DN27" s="89"/>
      <c r="DO27" s="89"/>
      <c r="DP27" s="89"/>
      <c r="DQ27" s="89"/>
      <c r="DR27" s="89"/>
      <c r="DS27" s="89"/>
      <c r="DT27" s="89"/>
      <c r="DU27" s="89"/>
      <c r="DV27" s="89"/>
      <c r="DW27" s="89"/>
      <c r="DX27" s="89"/>
      <c r="DY27" s="89"/>
      <c r="DZ27" s="89"/>
      <c r="EA27" s="89"/>
      <c r="EB27" s="89"/>
      <c r="EC27" s="89"/>
      <c r="ED27" s="89"/>
      <c r="EE27" s="89"/>
      <c r="EF27" s="89"/>
      <c r="EG27" s="89"/>
      <c r="EH27" s="89"/>
      <c r="EI27" s="89"/>
      <c r="EJ27" s="89"/>
      <c r="EK27" s="89"/>
      <c r="EL27" s="89"/>
      <c r="EM27" s="89"/>
      <c r="EN27" s="89"/>
      <c r="EO27" s="89"/>
      <c r="EP27" s="89"/>
      <c r="EQ27" s="89"/>
      <c r="ER27" s="89"/>
      <c r="ES27" s="89"/>
      <c r="ET27" s="89"/>
      <c r="EU27" s="89"/>
      <c r="EV27" s="89"/>
      <c r="EW27" s="89"/>
      <c r="EX27" s="89"/>
      <c r="EY27" s="89"/>
      <c r="EZ27" s="89"/>
    </row>
    <row r="28" spans="1:156" x14ac:dyDescent="0.35"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89"/>
      <c r="BP28" s="89"/>
      <c r="BQ28" s="89"/>
      <c r="BR28" s="89"/>
      <c r="BS28" s="89"/>
      <c r="BT28" s="89"/>
      <c r="BU28" s="89"/>
      <c r="BV28" s="89"/>
      <c r="BW28" s="89"/>
      <c r="BX28" s="89"/>
      <c r="BY28" s="89"/>
      <c r="BZ28" s="89"/>
      <c r="CA28" s="89"/>
      <c r="CB28" s="89"/>
      <c r="CC28" s="89"/>
      <c r="CD28" s="89"/>
      <c r="CE28" s="89"/>
      <c r="CF28" s="89"/>
      <c r="CG28" s="89"/>
      <c r="CH28" s="89"/>
      <c r="CI28" s="89"/>
      <c r="CJ28" s="89"/>
      <c r="CK28" s="89"/>
      <c r="CL28" s="89"/>
      <c r="CM28" s="89"/>
      <c r="CN28" s="89"/>
      <c r="CO28" s="89"/>
      <c r="CP28" s="89"/>
      <c r="CQ28" s="89"/>
      <c r="CR28" s="89"/>
      <c r="CS28" s="89"/>
      <c r="CT28" s="89"/>
      <c r="CU28" s="89"/>
      <c r="CV28" s="89"/>
      <c r="CW28" s="89"/>
      <c r="CX28" s="89"/>
      <c r="CY28" s="89"/>
      <c r="CZ28" s="89"/>
      <c r="DA28" s="89"/>
      <c r="DB28" s="89"/>
      <c r="DC28" s="89"/>
      <c r="DD28" s="89"/>
      <c r="DE28" s="89"/>
      <c r="DF28" s="89"/>
      <c r="DG28" s="89"/>
      <c r="DH28" s="89"/>
      <c r="DI28" s="89"/>
      <c r="DJ28" s="89"/>
      <c r="DK28" s="89"/>
      <c r="DL28" s="89"/>
      <c r="DM28" s="89"/>
      <c r="DN28" s="89"/>
      <c r="DO28" s="89"/>
      <c r="DP28" s="89"/>
      <c r="DQ28" s="89"/>
      <c r="DR28" s="89"/>
      <c r="DS28" s="89"/>
      <c r="DT28" s="89"/>
      <c r="DU28" s="89"/>
      <c r="DV28" s="89"/>
      <c r="DW28" s="89"/>
      <c r="DX28" s="89"/>
      <c r="DY28" s="89"/>
      <c r="DZ28" s="89"/>
      <c r="EA28" s="89"/>
      <c r="EB28" s="89"/>
      <c r="EC28" s="89"/>
      <c r="ED28" s="89"/>
      <c r="EE28" s="89"/>
      <c r="EF28" s="89"/>
      <c r="EG28" s="89"/>
      <c r="EH28" s="89"/>
      <c r="EI28" s="89"/>
      <c r="EJ28" s="89"/>
      <c r="EK28" s="89"/>
      <c r="EL28" s="89"/>
      <c r="EM28" s="89"/>
      <c r="EN28" s="89"/>
      <c r="EO28" s="89"/>
      <c r="EP28" s="89"/>
      <c r="EQ28" s="89"/>
      <c r="ER28" s="89"/>
      <c r="ES28" s="89"/>
      <c r="ET28" s="89"/>
      <c r="EU28" s="89"/>
      <c r="EV28" s="89"/>
      <c r="EW28" s="89"/>
      <c r="EX28" s="89"/>
      <c r="EY28" s="89"/>
      <c r="EZ28" s="89"/>
    </row>
    <row r="29" spans="1:156" x14ac:dyDescent="0.35"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BR29" s="89"/>
      <c r="BS29" s="89"/>
      <c r="BT29" s="89"/>
      <c r="BU29" s="89"/>
      <c r="BV29" s="89"/>
      <c r="BW29" s="89"/>
      <c r="BX29" s="89"/>
      <c r="BY29" s="89"/>
      <c r="BZ29" s="89"/>
      <c r="CA29" s="89"/>
      <c r="CB29" s="89"/>
      <c r="CC29" s="89"/>
      <c r="CD29" s="89"/>
      <c r="CE29" s="89"/>
      <c r="CF29" s="89"/>
      <c r="CG29" s="89"/>
      <c r="CH29" s="89"/>
      <c r="CI29" s="89"/>
      <c r="CJ29" s="89"/>
      <c r="CK29" s="89"/>
      <c r="CL29" s="89"/>
      <c r="CM29" s="89"/>
      <c r="CN29" s="89"/>
      <c r="CO29" s="89"/>
      <c r="CP29" s="89"/>
      <c r="CQ29" s="89"/>
      <c r="CR29" s="89"/>
      <c r="CS29" s="89"/>
      <c r="CT29" s="89"/>
      <c r="CU29" s="89"/>
      <c r="CV29" s="89"/>
      <c r="CW29" s="89"/>
      <c r="CX29" s="89"/>
      <c r="CY29" s="89"/>
      <c r="CZ29" s="89"/>
      <c r="DA29" s="89"/>
      <c r="DB29" s="89"/>
      <c r="DC29" s="89"/>
      <c r="DD29" s="89"/>
      <c r="DE29" s="89"/>
      <c r="DF29" s="89"/>
      <c r="DG29" s="89"/>
      <c r="DH29" s="89"/>
      <c r="DI29" s="89"/>
      <c r="DJ29" s="89"/>
      <c r="DK29" s="89"/>
      <c r="DL29" s="89"/>
      <c r="DM29" s="89"/>
      <c r="DN29" s="89"/>
      <c r="DO29" s="89"/>
      <c r="DP29" s="89"/>
      <c r="DQ29" s="89"/>
      <c r="DR29" s="89"/>
      <c r="DS29" s="89"/>
      <c r="DT29" s="89"/>
      <c r="DU29" s="89"/>
      <c r="DV29" s="89"/>
      <c r="DW29" s="89"/>
      <c r="DX29" s="89"/>
      <c r="DY29" s="89"/>
      <c r="DZ29" s="89"/>
      <c r="EA29" s="89"/>
      <c r="EB29" s="89"/>
      <c r="EC29" s="89"/>
      <c r="ED29" s="89"/>
      <c r="EE29" s="89"/>
      <c r="EF29" s="89"/>
      <c r="EG29" s="89"/>
      <c r="EH29" s="89"/>
      <c r="EI29" s="89"/>
      <c r="EJ29" s="89"/>
      <c r="EK29" s="89"/>
      <c r="EL29" s="89"/>
      <c r="EM29" s="89"/>
      <c r="EN29" s="89"/>
      <c r="EO29" s="89"/>
      <c r="EP29" s="89"/>
      <c r="EQ29" s="89"/>
      <c r="ER29" s="89"/>
      <c r="ES29" s="89"/>
      <c r="ET29" s="89"/>
      <c r="EU29" s="89"/>
      <c r="EV29" s="89"/>
      <c r="EW29" s="89"/>
      <c r="EX29" s="89"/>
      <c r="EY29" s="89"/>
      <c r="EZ29" s="89"/>
    </row>
    <row r="30" spans="1:156" x14ac:dyDescent="0.35"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89"/>
      <c r="BR30" s="89"/>
      <c r="BS30" s="89"/>
      <c r="BT30" s="89"/>
      <c r="BU30" s="89"/>
      <c r="BV30" s="89"/>
      <c r="BW30" s="89"/>
      <c r="BX30" s="89"/>
      <c r="BY30" s="89"/>
      <c r="BZ30" s="89"/>
      <c r="CA30" s="89"/>
      <c r="CB30" s="89"/>
      <c r="CC30" s="89"/>
      <c r="CD30" s="89"/>
      <c r="CE30" s="89"/>
      <c r="CF30" s="89"/>
      <c r="CG30" s="89"/>
      <c r="CH30" s="89"/>
      <c r="CI30" s="89"/>
      <c r="CJ30" s="89"/>
      <c r="CK30" s="89"/>
      <c r="CL30" s="89"/>
      <c r="CM30" s="89"/>
      <c r="CN30" s="89"/>
      <c r="CO30" s="89"/>
      <c r="CP30" s="89"/>
      <c r="CQ30" s="89"/>
      <c r="CR30" s="89"/>
      <c r="CS30" s="89"/>
      <c r="CT30" s="89"/>
      <c r="CU30" s="89"/>
      <c r="CV30" s="89"/>
      <c r="CW30" s="89"/>
      <c r="CX30" s="89"/>
      <c r="CY30" s="89"/>
      <c r="CZ30" s="89"/>
      <c r="DA30" s="89"/>
      <c r="DB30" s="89"/>
      <c r="DC30" s="89"/>
      <c r="DD30" s="89"/>
      <c r="DE30" s="89"/>
      <c r="DF30" s="89"/>
      <c r="DG30" s="89"/>
      <c r="DH30" s="89"/>
      <c r="DI30" s="89"/>
      <c r="DJ30" s="89"/>
      <c r="DK30" s="89"/>
      <c r="DL30" s="89"/>
      <c r="DM30" s="89"/>
      <c r="DN30" s="89"/>
      <c r="DO30" s="89"/>
      <c r="DP30" s="89"/>
      <c r="DQ30" s="89"/>
      <c r="DR30" s="89"/>
      <c r="DS30" s="89"/>
      <c r="DT30" s="89"/>
      <c r="DU30" s="89"/>
      <c r="DV30" s="89"/>
      <c r="DW30" s="89"/>
      <c r="DX30" s="89"/>
      <c r="DY30" s="89"/>
      <c r="DZ30" s="89"/>
      <c r="EA30" s="89"/>
      <c r="EB30" s="89"/>
      <c r="EC30" s="89"/>
      <c r="ED30" s="89"/>
      <c r="EE30" s="89"/>
      <c r="EF30" s="89"/>
      <c r="EG30" s="89"/>
      <c r="EH30" s="89"/>
      <c r="EI30" s="89"/>
      <c r="EJ30" s="89"/>
      <c r="EK30" s="89"/>
      <c r="EL30" s="89"/>
      <c r="EM30" s="89"/>
      <c r="EN30" s="89"/>
      <c r="EO30" s="89"/>
      <c r="EP30" s="89"/>
      <c r="EQ30" s="89"/>
      <c r="ER30" s="89"/>
      <c r="ES30" s="89"/>
      <c r="ET30" s="89"/>
      <c r="EU30" s="89"/>
      <c r="EV30" s="89"/>
      <c r="EW30" s="89"/>
      <c r="EX30" s="89"/>
      <c r="EY30" s="89"/>
      <c r="EZ30" s="89"/>
    </row>
    <row r="31" spans="1:156" x14ac:dyDescent="0.35"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  <c r="BS31" s="89"/>
      <c r="BT31" s="89"/>
      <c r="BU31" s="89"/>
      <c r="BV31" s="89"/>
      <c r="BW31" s="89"/>
      <c r="BX31" s="89"/>
      <c r="BY31" s="89"/>
      <c r="BZ31" s="89"/>
      <c r="CA31" s="89"/>
      <c r="CB31" s="89"/>
      <c r="CC31" s="89"/>
      <c r="CD31" s="89"/>
      <c r="CE31" s="89"/>
      <c r="CF31" s="89"/>
      <c r="CG31" s="89"/>
      <c r="CH31" s="89"/>
      <c r="CI31" s="89"/>
      <c r="CJ31" s="89"/>
      <c r="CK31" s="89"/>
      <c r="CL31" s="89"/>
      <c r="CM31" s="89"/>
      <c r="CN31" s="89"/>
      <c r="CO31" s="89"/>
      <c r="CP31" s="89"/>
      <c r="CQ31" s="89"/>
      <c r="CR31" s="89"/>
      <c r="CS31" s="89"/>
      <c r="CT31" s="89"/>
      <c r="CU31" s="89"/>
      <c r="CV31" s="89"/>
      <c r="CW31" s="89"/>
      <c r="CX31" s="89"/>
      <c r="CY31" s="89"/>
      <c r="CZ31" s="89"/>
      <c r="DA31" s="89"/>
      <c r="DB31" s="89"/>
      <c r="DC31" s="89"/>
      <c r="DD31" s="89"/>
      <c r="DE31" s="89"/>
      <c r="DF31" s="89"/>
      <c r="DG31" s="89"/>
      <c r="DH31" s="89"/>
      <c r="DI31" s="89"/>
      <c r="DJ31" s="89"/>
      <c r="DK31" s="89"/>
      <c r="DL31" s="89"/>
      <c r="DM31" s="89"/>
      <c r="DN31" s="89"/>
      <c r="DO31" s="89"/>
      <c r="DP31" s="89"/>
      <c r="DQ31" s="89"/>
      <c r="DR31" s="89"/>
      <c r="DS31" s="89"/>
      <c r="DT31" s="89"/>
      <c r="DU31" s="89"/>
      <c r="DV31" s="89"/>
      <c r="DW31" s="89"/>
      <c r="DX31" s="89"/>
      <c r="DY31" s="89"/>
      <c r="DZ31" s="89"/>
      <c r="EA31" s="89"/>
      <c r="EB31" s="89"/>
      <c r="EC31" s="89"/>
      <c r="ED31" s="89"/>
      <c r="EE31" s="89"/>
      <c r="EF31" s="89"/>
      <c r="EG31" s="89"/>
      <c r="EH31" s="89"/>
      <c r="EI31" s="89"/>
      <c r="EJ31" s="89"/>
      <c r="EK31" s="89"/>
      <c r="EL31" s="89"/>
      <c r="EM31" s="89"/>
      <c r="EN31" s="89"/>
      <c r="EO31" s="89"/>
      <c r="EP31" s="89"/>
      <c r="EQ31" s="89"/>
      <c r="ER31" s="89"/>
      <c r="ES31" s="89"/>
      <c r="ET31" s="89"/>
      <c r="EU31" s="89"/>
      <c r="EV31" s="89"/>
      <c r="EW31" s="89"/>
      <c r="EX31" s="89"/>
      <c r="EY31" s="89"/>
      <c r="EZ31" s="89"/>
    </row>
    <row r="32" spans="1:156" x14ac:dyDescent="0.35"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89"/>
      <c r="CA32" s="89"/>
      <c r="CB32" s="89"/>
      <c r="CC32" s="89"/>
      <c r="CD32" s="89"/>
      <c r="CE32" s="89"/>
      <c r="CF32" s="89"/>
      <c r="CG32" s="89"/>
      <c r="CH32" s="89"/>
      <c r="CI32" s="89"/>
      <c r="CJ32" s="89"/>
      <c r="CK32" s="89"/>
      <c r="CL32" s="89"/>
      <c r="CM32" s="89"/>
      <c r="CN32" s="89"/>
      <c r="CO32" s="89"/>
      <c r="CP32" s="89"/>
      <c r="CQ32" s="89"/>
      <c r="CR32" s="89"/>
      <c r="CS32" s="89"/>
      <c r="CT32" s="89"/>
      <c r="CU32" s="89"/>
      <c r="CV32" s="89"/>
      <c r="CW32" s="89"/>
      <c r="CX32" s="89"/>
      <c r="CY32" s="89"/>
      <c r="CZ32" s="89"/>
      <c r="DA32" s="89"/>
      <c r="DB32" s="89"/>
      <c r="DC32" s="89"/>
      <c r="DD32" s="89"/>
      <c r="DE32" s="89"/>
      <c r="DF32" s="89"/>
      <c r="DG32" s="89"/>
      <c r="DH32" s="89"/>
      <c r="DI32" s="89"/>
      <c r="DJ32" s="89"/>
      <c r="DK32" s="89"/>
      <c r="DL32" s="89"/>
      <c r="DM32" s="89"/>
      <c r="DN32" s="89"/>
      <c r="DO32" s="89"/>
      <c r="DP32" s="89"/>
      <c r="DQ32" s="89"/>
      <c r="DR32" s="89"/>
      <c r="DS32" s="89"/>
      <c r="DT32" s="89"/>
      <c r="DU32" s="89"/>
      <c r="DV32" s="89"/>
      <c r="DW32" s="89"/>
      <c r="DX32" s="89"/>
      <c r="DY32" s="89"/>
      <c r="DZ32" s="89"/>
      <c r="EA32" s="89"/>
      <c r="EB32" s="89"/>
      <c r="EC32" s="89"/>
      <c r="ED32" s="89"/>
      <c r="EE32" s="89"/>
      <c r="EF32" s="89"/>
      <c r="EG32" s="89"/>
      <c r="EH32" s="89"/>
      <c r="EI32" s="89"/>
      <c r="EJ32" s="89"/>
      <c r="EK32" s="89"/>
      <c r="EL32" s="89"/>
      <c r="EM32" s="89"/>
      <c r="EN32" s="89"/>
      <c r="EO32" s="89"/>
      <c r="EP32" s="89"/>
      <c r="EQ32" s="89"/>
      <c r="ER32" s="89"/>
      <c r="ES32" s="89"/>
      <c r="ET32" s="89"/>
      <c r="EU32" s="89"/>
      <c r="EV32" s="89"/>
      <c r="EW32" s="89"/>
      <c r="EX32" s="89"/>
      <c r="EY32" s="89"/>
      <c r="EZ32" s="89"/>
    </row>
    <row r="33" spans="8:156" x14ac:dyDescent="0.35"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S33" s="89"/>
      <c r="BT33" s="89"/>
      <c r="BU33" s="89"/>
      <c r="BV33" s="89"/>
      <c r="BW33" s="89"/>
      <c r="BX33" s="89"/>
      <c r="BY33" s="89"/>
      <c r="BZ33" s="89"/>
      <c r="CA33" s="89"/>
      <c r="CB33" s="89"/>
      <c r="CC33" s="89"/>
      <c r="CD33" s="89"/>
      <c r="CE33" s="89"/>
      <c r="CF33" s="89"/>
      <c r="CG33" s="89"/>
      <c r="CH33" s="89"/>
      <c r="CI33" s="89"/>
      <c r="CJ33" s="89"/>
      <c r="CK33" s="89"/>
      <c r="CL33" s="89"/>
      <c r="CM33" s="89"/>
      <c r="CN33" s="89"/>
      <c r="CO33" s="89"/>
      <c r="CP33" s="89"/>
      <c r="CQ33" s="89"/>
      <c r="CR33" s="89"/>
      <c r="CS33" s="89"/>
      <c r="CT33" s="89"/>
      <c r="CU33" s="89"/>
      <c r="CV33" s="89"/>
      <c r="CW33" s="89"/>
      <c r="CX33" s="89"/>
      <c r="CY33" s="89"/>
      <c r="CZ33" s="89"/>
      <c r="DA33" s="89"/>
      <c r="DB33" s="89"/>
      <c r="DC33" s="89"/>
      <c r="DD33" s="89"/>
      <c r="DE33" s="89"/>
      <c r="DF33" s="89"/>
      <c r="DG33" s="89"/>
      <c r="DH33" s="89"/>
      <c r="DI33" s="89"/>
      <c r="DJ33" s="89"/>
      <c r="DK33" s="89"/>
      <c r="DL33" s="89"/>
      <c r="DM33" s="89"/>
      <c r="DN33" s="89"/>
      <c r="DO33" s="89"/>
      <c r="DP33" s="89"/>
      <c r="DQ33" s="89"/>
      <c r="DR33" s="89"/>
      <c r="DS33" s="89"/>
      <c r="DT33" s="89"/>
      <c r="DU33" s="89"/>
      <c r="DV33" s="89"/>
      <c r="DW33" s="89"/>
      <c r="DX33" s="89"/>
      <c r="DY33" s="89"/>
      <c r="DZ33" s="89"/>
      <c r="EA33" s="89"/>
      <c r="EB33" s="89"/>
      <c r="EC33" s="89"/>
      <c r="ED33" s="89"/>
      <c r="EE33" s="89"/>
      <c r="EF33" s="89"/>
      <c r="EG33" s="89"/>
      <c r="EH33" s="89"/>
      <c r="EI33" s="89"/>
      <c r="EJ33" s="89"/>
      <c r="EK33" s="89"/>
      <c r="EL33" s="89"/>
      <c r="EM33" s="89"/>
      <c r="EN33" s="89"/>
      <c r="EO33" s="89"/>
      <c r="EP33" s="89"/>
      <c r="EQ33" s="89"/>
      <c r="ER33" s="89"/>
      <c r="ES33" s="89"/>
      <c r="ET33" s="89"/>
      <c r="EU33" s="89"/>
      <c r="EV33" s="89"/>
      <c r="EW33" s="89"/>
      <c r="EX33" s="89"/>
      <c r="EY33" s="89"/>
      <c r="EZ33" s="89"/>
    </row>
    <row r="34" spans="8:156" x14ac:dyDescent="0.35"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89"/>
      <c r="BQ34" s="89"/>
      <c r="BR34" s="89"/>
      <c r="BS34" s="89"/>
      <c r="BT34" s="89"/>
      <c r="BU34" s="89"/>
      <c r="BV34" s="89"/>
      <c r="BW34" s="89"/>
      <c r="BX34" s="89"/>
      <c r="BY34" s="89"/>
      <c r="BZ34" s="89"/>
      <c r="CA34" s="89"/>
      <c r="CB34" s="89"/>
      <c r="CC34" s="89"/>
      <c r="CD34" s="89"/>
      <c r="CE34" s="89"/>
      <c r="CF34" s="89"/>
      <c r="CG34" s="89"/>
      <c r="CH34" s="89"/>
      <c r="CI34" s="89"/>
      <c r="CJ34" s="89"/>
      <c r="CK34" s="89"/>
      <c r="CL34" s="89"/>
      <c r="CM34" s="89"/>
      <c r="CN34" s="89"/>
      <c r="CO34" s="89"/>
      <c r="CP34" s="89"/>
      <c r="CQ34" s="89"/>
      <c r="CR34" s="89"/>
      <c r="CS34" s="89"/>
      <c r="CT34" s="89"/>
      <c r="CU34" s="89"/>
      <c r="CV34" s="89"/>
      <c r="CW34" s="89"/>
      <c r="CX34" s="89"/>
      <c r="CY34" s="89"/>
      <c r="CZ34" s="89"/>
      <c r="DA34" s="89"/>
      <c r="DB34" s="89"/>
      <c r="DC34" s="89"/>
      <c r="DD34" s="89"/>
      <c r="DE34" s="89"/>
      <c r="DF34" s="89"/>
      <c r="DG34" s="89"/>
      <c r="DH34" s="89"/>
      <c r="DI34" s="89"/>
      <c r="DJ34" s="89"/>
      <c r="DK34" s="89"/>
      <c r="DL34" s="89"/>
      <c r="DM34" s="89"/>
      <c r="DN34" s="89"/>
      <c r="DO34" s="89"/>
      <c r="DP34" s="89"/>
      <c r="DQ34" s="89"/>
      <c r="DR34" s="89"/>
      <c r="DS34" s="89"/>
      <c r="DT34" s="89"/>
      <c r="DU34" s="89"/>
      <c r="DV34" s="89"/>
      <c r="DW34" s="89"/>
      <c r="DX34" s="89"/>
      <c r="DY34" s="89"/>
      <c r="DZ34" s="89"/>
      <c r="EA34" s="89"/>
      <c r="EB34" s="89"/>
      <c r="EC34" s="89"/>
      <c r="ED34" s="89"/>
      <c r="EE34" s="89"/>
      <c r="EF34" s="89"/>
      <c r="EG34" s="89"/>
      <c r="EH34" s="89"/>
      <c r="EI34" s="89"/>
      <c r="EJ34" s="89"/>
      <c r="EK34" s="89"/>
      <c r="EL34" s="89"/>
      <c r="EM34" s="89"/>
      <c r="EN34" s="89"/>
      <c r="EO34" s="89"/>
      <c r="EP34" s="89"/>
      <c r="EQ34" s="89"/>
      <c r="ER34" s="89"/>
      <c r="ES34" s="89"/>
      <c r="ET34" s="89"/>
      <c r="EU34" s="89"/>
      <c r="EV34" s="89"/>
      <c r="EW34" s="89"/>
      <c r="EX34" s="89"/>
      <c r="EY34" s="89"/>
      <c r="EZ34" s="89"/>
    </row>
    <row r="35" spans="8:156" x14ac:dyDescent="0.35"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89"/>
      <c r="BR35" s="89"/>
      <c r="BS35" s="89"/>
      <c r="BT35" s="89"/>
      <c r="BU35" s="89"/>
      <c r="BV35" s="89"/>
      <c r="BW35" s="89"/>
      <c r="BX35" s="89"/>
      <c r="BY35" s="89"/>
      <c r="BZ35" s="89"/>
      <c r="CA35" s="89"/>
      <c r="CB35" s="89"/>
      <c r="CC35" s="89"/>
      <c r="CD35" s="89"/>
      <c r="CE35" s="89"/>
      <c r="CF35" s="89"/>
      <c r="CG35" s="89"/>
      <c r="CH35" s="89"/>
      <c r="CI35" s="89"/>
      <c r="CJ35" s="89"/>
      <c r="CK35" s="89"/>
      <c r="CL35" s="89"/>
      <c r="CM35" s="89"/>
      <c r="CN35" s="89"/>
      <c r="CO35" s="89"/>
      <c r="CP35" s="89"/>
      <c r="CQ35" s="89"/>
      <c r="CR35" s="89"/>
      <c r="CS35" s="89"/>
      <c r="CT35" s="89"/>
      <c r="CU35" s="89"/>
      <c r="CV35" s="89"/>
      <c r="CW35" s="89"/>
      <c r="CX35" s="89"/>
      <c r="CY35" s="89"/>
      <c r="CZ35" s="89"/>
      <c r="DA35" s="89"/>
      <c r="DB35" s="89"/>
      <c r="DC35" s="89"/>
      <c r="DD35" s="89"/>
      <c r="DE35" s="89"/>
      <c r="DF35" s="89"/>
      <c r="DG35" s="89"/>
      <c r="DH35" s="89"/>
      <c r="DI35" s="89"/>
      <c r="DJ35" s="89"/>
      <c r="DK35" s="89"/>
      <c r="DL35" s="89"/>
      <c r="DM35" s="89"/>
      <c r="DN35" s="89"/>
      <c r="DO35" s="89"/>
      <c r="DP35" s="89"/>
      <c r="DQ35" s="89"/>
      <c r="DR35" s="89"/>
      <c r="DS35" s="89"/>
      <c r="DT35" s="89"/>
      <c r="DU35" s="89"/>
      <c r="DV35" s="89"/>
      <c r="DW35" s="89"/>
      <c r="DX35" s="89"/>
      <c r="DY35" s="89"/>
      <c r="DZ35" s="89"/>
      <c r="EA35" s="89"/>
      <c r="EB35" s="89"/>
      <c r="EC35" s="89"/>
      <c r="ED35" s="89"/>
      <c r="EE35" s="89"/>
      <c r="EF35" s="89"/>
      <c r="EG35" s="89"/>
      <c r="EH35" s="89"/>
      <c r="EI35" s="89"/>
      <c r="EJ35" s="89"/>
      <c r="EK35" s="89"/>
      <c r="EL35" s="89"/>
      <c r="EM35" s="89"/>
      <c r="EN35" s="89"/>
      <c r="EO35" s="89"/>
      <c r="EP35" s="89"/>
      <c r="EQ35" s="89"/>
      <c r="ER35" s="89"/>
      <c r="ES35" s="89"/>
      <c r="ET35" s="89"/>
      <c r="EU35" s="89"/>
      <c r="EV35" s="89"/>
      <c r="EW35" s="89"/>
      <c r="EX35" s="89"/>
      <c r="EY35" s="89"/>
      <c r="EZ35" s="89"/>
    </row>
  </sheetData>
  <mergeCells count="1">
    <mergeCell ref="D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3" sqref="I13"/>
    </sheetView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Ingreso</vt:lpstr>
      <vt:lpstr>Precio referencia Electricidad</vt:lpstr>
      <vt:lpstr>Precios referencial Combustible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2017-04-26T20:48:24Z</dcterms:modified>
</cp:coreProperties>
</file>